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/>
  <mc:AlternateContent xmlns:mc="http://schemas.openxmlformats.org/markup-compatibility/2006">
    <mc:Choice Requires="x15">
      <x15ac:absPath xmlns:x15ac="http://schemas.microsoft.com/office/spreadsheetml/2010/11/ac" url="\\xpdocs\Research\Equities\Modelos\Fundos Listados\5. Relatórios Recorrentes\Radar Imobiliário\"/>
    </mc:Choice>
  </mc:AlternateContent>
  <xr:revisionPtr revIDLastSave="0" documentId="8_{AFBB6E8E-2CDA-48DE-ABAD-F943DE28CA6C}" xr6:coauthVersionLast="47" xr6:coauthVersionMax="47" xr10:uidLastSave="{00000000-0000-0000-0000-000000000000}"/>
  <bookViews>
    <workbookView xWindow="-110" yWindow="-110" windowWidth="19420" windowHeight="10300" tabRatio="526" xr2:uid="{00000000-000D-0000-FFFF-FFFF00000000}"/>
  </bookViews>
  <sheets>
    <sheet name="Guia de FIIs" sheetId="2" r:id="rId1"/>
    <sheet name="Guia de Fiagros" sheetId="5" r:id="rId2"/>
    <sheet name="Guia de FI-Infra e FIP-IE" sheetId="6" r:id="rId3"/>
    <sheet name="Indicadores" sheetId="3" state="hidden" r:id="rId4"/>
  </sheets>
  <externalReferences>
    <externalReference r:id="rId5"/>
  </externalReferences>
  <definedNames>
    <definedName name="_xlnm._FilterDatabase" localSheetId="1" hidden="1">'Guia de Fiagros'!$A$6:$AC$25</definedName>
    <definedName name="_xlnm._FilterDatabase" localSheetId="2" hidden="1">'Guia de FI-Infra e FIP-IE'!$A$6:$AC$24</definedName>
    <definedName name="_xlnm._FilterDatabase" localSheetId="0" hidden="1">'Guia de FIIs'!$A$6:$AD$129</definedName>
    <definedName name="ADMINISTRADOR">[1]PARAMETROS!$C$2:$C$100</definedName>
    <definedName name="ANBID">[1]PARAMETROS!$G$1:$G$145</definedName>
    <definedName name="AUDITORIA">[1]PARAMETROS!$J$3:$J$8</definedName>
    <definedName name="CAPTAÇÃO">[1]PARAMETROS!$I$3:$I$4</definedName>
    <definedName name="CLASSIFICACAO_TRIBUTARIA">[1]PARAMETROS!$F$2:$F$22</definedName>
    <definedName name="COME">[1]PARAMETROS!$H$3:$H$4</definedName>
    <definedName name="CUSTODIA">[1]PARAMETROS!$K$3:$K$11</definedName>
    <definedName name="CVM">[1]PARAMETROS!$L$3:$L$10</definedName>
    <definedName name="GESTORES">[1]PARAMETROS!$B$2:$B$350</definedName>
    <definedName name="RESPONSAVEL">[1]PARAMETROS!$A$2:$A$18</definedName>
    <definedName name="TIPO_DE_COTA">[1]PARAMETROS!$D$2:$D$6</definedName>
    <definedName name="TP_COTIZACAO_RESG">[1]PARAMETROS!$E$2:$E$8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6" i="3" l="1"/>
  <c r="H26" i="3"/>
  <c r="G26" i="3"/>
  <c r="F26" i="3"/>
  <c r="E26" i="3"/>
  <c r="I25" i="3"/>
  <c r="H25" i="3"/>
  <c r="G25" i="3"/>
  <c r="F25" i="3"/>
  <c r="E25" i="3"/>
  <c r="I24" i="3"/>
  <c r="H24" i="3"/>
  <c r="G24" i="3"/>
  <c r="F24" i="3"/>
  <c r="E24" i="3"/>
  <c r="I23" i="3"/>
  <c r="H23" i="3"/>
  <c r="G23" i="3"/>
  <c r="F23" i="3"/>
  <c r="E23" i="3"/>
  <c r="I22" i="3"/>
  <c r="H22" i="3"/>
  <c r="G22" i="3"/>
  <c r="F22" i="3"/>
  <c r="E22" i="3"/>
  <c r="I21" i="3"/>
  <c r="H21" i="3"/>
  <c r="G21" i="3"/>
  <c r="F21" i="3"/>
  <c r="E21" i="3"/>
</calcChain>
</file>

<file path=xl/sharedStrings.xml><?xml version="1.0" encoding="utf-8"?>
<sst xmlns="http://schemas.openxmlformats.org/spreadsheetml/2006/main" count="1353" uniqueCount="544">
  <si>
    <t>-</t>
  </si>
  <si>
    <t>Gestor</t>
  </si>
  <si>
    <t>12 Meses</t>
  </si>
  <si>
    <t>Nome</t>
  </si>
  <si>
    <t>Classe</t>
  </si>
  <si>
    <t>Retorno|do fechamento|no mes|(de 30Abr17|até 31Mai17)|em moeda orig|ajust p/ prov</t>
  </si>
  <si>
    <t>Retorno|do fechamento|no ano|(de 31Dez16|até 31Mai17)|em moeda orig|ajust p/ prov</t>
  </si>
  <si>
    <t>Retorno|do fechamento|em 1 ano|(de 31Mai16|até 31Mai17)|em moeda orig|ajust p/ prov</t>
  </si>
  <si>
    <t>Retorno|do fechamento|em 2 anos|(de 31Mai15|até 31Mai17)|em moeda orig|ajust p/ prov</t>
  </si>
  <si>
    <t>Retorno|do fechamento|em 3 anos|(de 31Mai14|até 31Mai17)|em moeda orig|ajust p/ prov</t>
  </si>
  <si>
    <t>Volatilidade|base anual|31Mai17|1 anos|em moeda orig</t>
  </si>
  <si>
    <t>CDI</t>
  </si>
  <si>
    <t>Acumul</t>
  </si>
  <si>
    <t>Dolar Ptax Venda</t>
  </si>
  <si>
    <t>IBOV</t>
  </si>
  <si>
    <t>Ibovespa</t>
  </si>
  <si>
    <t>IBrX</t>
  </si>
  <si>
    <t>Ibrx Indice Brasil</t>
  </si>
  <si>
    <t>IBrX-50</t>
  </si>
  <si>
    <t>Ibrx-50</t>
  </si>
  <si>
    <t>IGPM Fgv</t>
  </si>
  <si>
    <t>IMA GERAL</t>
  </si>
  <si>
    <t>Ima Geral</t>
  </si>
  <si>
    <t>IMA-B 5</t>
  </si>
  <si>
    <t>Ima-B</t>
  </si>
  <si>
    <t>5+</t>
  </si>
  <si>
    <t>IMA-B</t>
  </si>
  <si>
    <t>Tot</t>
  </si>
  <si>
    <t>IDIV</t>
  </si>
  <si>
    <t>Ind Dividendos BmfBovespa</t>
  </si>
  <si>
    <t>Ind Govern Corp Difer</t>
  </si>
  <si>
    <t>Ind RF-M</t>
  </si>
  <si>
    <t>1+</t>
  </si>
  <si>
    <t>SMLL</t>
  </si>
  <si>
    <t>Ind Small Cap</t>
  </si>
  <si>
    <t>IPCA Ibge</t>
  </si>
  <si>
    <t>Poupanca</t>
  </si>
  <si>
    <t>S&amp;P PTAX</t>
  </si>
  <si>
    <t>S&amp;P 500</t>
  </si>
  <si>
    <t>100% CDI</t>
  </si>
  <si>
    <t>104% CDI</t>
  </si>
  <si>
    <t>120% CDI</t>
  </si>
  <si>
    <t>IGP-M+6%</t>
  </si>
  <si>
    <t>IPCA + 5%</t>
  </si>
  <si>
    <t>IPCA + 6%</t>
  </si>
  <si>
    <t>IPCA + Yield IMAB</t>
  </si>
  <si>
    <t>%CDI</t>
  </si>
  <si>
    <t>Absoluta</t>
  </si>
  <si>
    <t>Performance</t>
  </si>
  <si>
    <t>Código</t>
  </si>
  <si>
    <t>Característica</t>
  </si>
  <si>
    <t>BRCR11</t>
  </si>
  <si>
    <t>KNRI11</t>
  </si>
  <si>
    <t>HGRE11</t>
  </si>
  <si>
    <t>CXRI11</t>
  </si>
  <si>
    <t>BBPO11</t>
  </si>
  <si>
    <t>EDGA11</t>
  </si>
  <si>
    <t>XPCM11</t>
  </si>
  <si>
    <t>RNGO11</t>
  </si>
  <si>
    <t>BBFI11B</t>
  </si>
  <si>
    <t>CEOC11</t>
  </si>
  <si>
    <t>SPTW11</t>
  </si>
  <si>
    <t>CBOP11</t>
  </si>
  <si>
    <t>FAMB11B</t>
  </si>
  <si>
    <t>BBRC11</t>
  </si>
  <si>
    <t>ALMI11</t>
  </si>
  <si>
    <t>CNES11</t>
  </si>
  <si>
    <t>ONEF11</t>
  </si>
  <si>
    <t>TRNT11</t>
  </si>
  <si>
    <t>FPAB11</t>
  </si>
  <si>
    <t>HGBS11</t>
  </si>
  <si>
    <t>PQDP11</t>
  </si>
  <si>
    <t>FIGS11</t>
  </si>
  <si>
    <t>FLRP11</t>
  </si>
  <si>
    <t>SHPH11</t>
  </si>
  <si>
    <t>ABCP11</t>
  </si>
  <si>
    <t>CTXT11</t>
  </si>
  <si>
    <t>HTMX11</t>
  </si>
  <si>
    <t>FLMA11</t>
  </si>
  <si>
    <t>HGLG11</t>
  </si>
  <si>
    <t>FIIP11B</t>
  </si>
  <si>
    <t>RBRD11</t>
  </si>
  <si>
    <t>FIIB11</t>
  </si>
  <si>
    <t>CXTL11</t>
  </si>
  <si>
    <t>FCFL11</t>
  </si>
  <si>
    <t>FAED11</t>
  </si>
  <si>
    <t>BPFF11</t>
  </si>
  <si>
    <t>MAXR11</t>
  </si>
  <si>
    <t>NSLU11</t>
  </si>
  <si>
    <t>HCRI11</t>
  </si>
  <si>
    <t>KNCR11</t>
  </si>
  <si>
    <t>JSRE11</t>
  </si>
  <si>
    <t>MXRF11</t>
  </si>
  <si>
    <t>PORD11</t>
  </si>
  <si>
    <t>VRTA11</t>
  </si>
  <si>
    <t>HGCR11</t>
  </si>
  <si>
    <t>RBVO11</t>
  </si>
  <si>
    <t>KNIP11</t>
  </si>
  <si>
    <t>BCRI11</t>
  </si>
  <si>
    <t>Tx de Adm (%)</t>
  </si>
  <si>
    <t>No Ano</t>
  </si>
  <si>
    <t>Dados Cadastrais</t>
  </si>
  <si>
    <t>Preço</t>
  </si>
  <si>
    <t>Em 3 meses</t>
  </si>
  <si>
    <t>Em 12 Meses</t>
  </si>
  <si>
    <t>R$/Cota</t>
  </si>
  <si>
    <t>1 Mês</t>
  </si>
  <si>
    <t>Dividend Yield</t>
  </si>
  <si>
    <t>Em %</t>
  </si>
  <si>
    <t>Volume</t>
  </si>
  <si>
    <t>Média diária 3M</t>
  </si>
  <si>
    <t>R$</t>
  </si>
  <si>
    <t>%</t>
  </si>
  <si>
    <t>VM/PL</t>
  </si>
  <si>
    <t>Último Provento</t>
  </si>
  <si>
    <t>Por cota</t>
  </si>
  <si>
    <t>Yield Anualizado</t>
  </si>
  <si>
    <t>Data</t>
  </si>
  <si>
    <t>R$ (Mil)</t>
  </si>
  <si>
    <t>Peso no IFIX</t>
  </si>
  <si>
    <t>Preço: Preço de fechamento do último dia do período de referência</t>
  </si>
  <si>
    <t xml:space="preserve">Performance: variação da cota no período +  (soma dos proventos no período)/cota </t>
  </si>
  <si>
    <t>Dividend Yield: Média dos proventos pagos no período, multiplicado por 12 e dividido pelo valor da cota</t>
  </si>
  <si>
    <t>Dividend Yield Gross UP: Dividend Yield dividido pelo fator de 85%</t>
  </si>
  <si>
    <t>Volume Médio Diário: Média de volume diário negociado nos últimos noventa dias</t>
  </si>
  <si>
    <t>Giro da Semana: Volume negociado no período/valor de mercado do fundo</t>
  </si>
  <si>
    <t>Peso no IFIX: Participação do fundo no índice de fundos imobiliários</t>
  </si>
  <si>
    <t>Valor de Mercado (VM): Último Preço x Quantidade de cotas</t>
  </si>
  <si>
    <t>ABL: Área Bruta Locável</t>
  </si>
  <si>
    <t>Patrimônio Líquido (PL)</t>
  </si>
  <si>
    <t>VM/PL: (Valor de Mercado/Patrimônio Líquido) - 1</t>
  </si>
  <si>
    <t>Último Provento: Último provento declarado</t>
  </si>
  <si>
    <t>Os números de cotas e os valores patrimoniais estão arredondados</t>
  </si>
  <si>
    <t>Tipo de Gestão</t>
  </si>
  <si>
    <t xml:space="preserve">XP Guia de FIIs </t>
  </si>
  <si>
    <t>BCFF11</t>
  </si>
  <si>
    <t>OUJP11</t>
  </si>
  <si>
    <t>XPML11</t>
  </si>
  <si>
    <t>VISC11</t>
  </si>
  <si>
    <t>RBRF11</t>
  </si>
  <si>
    <t>GGRC11</t>
  </si>
  <si>
    <t>WPLZ11</t>
  </si>
  <si>
    <t>Pagamento</t>
  </si>
  <si>
    <t>Administrador</t>
  </si>
  <si>
    <t>10º Útil</t>
  </si>
  <si>
    <t>15º Corrido</t>
  </si>
  <si>
    <t>5º Útil</t>
  </si>
  <si>
    <t>8º Útil</t>
  </si>
  <si>
    <t>20º Útil</t>
  </si>
  <si>
    <t>25º Corrido</t>
  </si>
  <si>
    <t>9º Útil</t>
  </si>
  <si>
    <t>15º Útil</t>
  </si>
  <si>
    <t>12º Útil</t>
  </si>
  <si>
    <t>20º Corrido</t>
  </si>
  <si>
    <t>10º Corrido</t>
  </si>
  <si>
    <t>6º Útil</t>
  </si>
  <si>
    <t>XPLG11</t>
  </si>
  <si>
    <t>IRDM11</t>
  </si>
  <si>
    <t>MGFF11</t>
  </si>
  <si>
    <t>RBRR11</t>
  </si>
  <si>
    <t>HFOF11</t>
  </si>
  <si>
    <t>XPIN11</t>
  </si>
  <si>
    <t>MFII11</t>
  </si>
  <si>
    <t>ALZR11</t>
  </si>
  <si>
    <t>MALL11</t>
  </si>
  <si>
    <t>KNHY11</t>
  </si>
  <si>
    <t>BCIA11</t>
  </si>
  <si>
    <t>TGAR11</t>
  </si>
  <si>
    <t>HGRU11</t>
  </si>
  <si>
    <t>CXCE11B</t>
  </si>
  <si>
    <t>Último dia útil</t>
  </si>
  <si>
    <t>RBED11</t>
  </si>
  <si>
    <t>RBVA11</t>
  </si>
  <si>
    <t>LVBI11</t>
  </si>
  <si>
    <t>VGIR11</t>
  </si>
  <si>
    <t>VILG11</t>
  </si>
  <si>
    <t>PATC11</t>
  </si>
  <si>
    <t>13º Útil</t>
  </si>
  <si>
    <t>HGPO11</t>
  </si>
  <si>
    <t>RCRB11</t>
  </si>
  <si>
    <t>Ativa</t>
  </si>
  <si>
    <t>BTLG11</t>
  </si>
  <si>
    <t>HSML11</t>
  </si>
  <si>
    <t>HSI Malls</t>
  </si>
  <si>
    <t>Shoppings</t>
  </si>
  <si>
    <t>Santander Securities</t>
  </si>
  <si>
    <t>HSI</t>
  </si>
  <si>
    <t>1,1%</t>
  </si>
  <si>
    <t>VINO11</t>
  </si>
  <si>
    <t>QAGR11</t>
  </si>
  <si>
    <t>XPPR11</t>
  </si>
  <si>
    <t>XPCI11</t>
  </si>
  <si>
    <t>RBRP11</t>
  </si>
  <si>
    <t>Vinci</t>
  </si>
  <si>
    <t>Quasar</t>
  </si>
  <si>
    <t>XP Vista</t>
  </si>
  <si>
    <t>BRL Trust</t>
  </si>
  <si>
    <t>BTG Pactual</t>
  </si>
  <si>
    <t>Vortx</t>
  </si>
  <si>
    <t>BC Fund</t>
  </si>
  <si>
    <t>Lajes Corporativas</t>
  </si>
  <si>
    <t>BTG</t>
  </si>
  <si>
    <t>Kinea Renda Imobiliária</t>
  </si>
  <si>
    <t>Outros</t>
  </si>
  <si>
    <t>Intrag</t>
  </si>
  <si>
    <t>Kinea</t>
  </si>
  <si>
    <t>CSHG Real Estate</t>
  </si>
  <si>
    <t>CSHG</t>
  </si>
  <si>
    <t>Rio Bravo Renda Corporativa</t>
  </si>
  <si>
    <t>Rio Bravo</t>
  </si>
  <si>
    <t>Caixa Rio Bravo</t>
  </si>
  <si>
    <t>Fundo de Fundos</t>
  </si>
  <si>
    <t>Caixa</t>
  </si>
  <si>
    <t>BB Progressivo II</t>
  </si>
  <si>
    <t>Passiva</t>
  </si>
  <si>
    <t>Agências</t>
  </si>
  <si>
    <t>Votorantim</t>
  </si>
  <si>
    <t>Edifício Galeria</t>
  </si>
  <si>
    <t>Tishman</t>
  </si>
  <si>
    <t>XP Corp. Macaé</t>
  </si>
  <si>
    <t>Rio Negro</t>
  </si>
  <si>
    <t>BB Progressivo</t>
  </si>
  <si>
    <t>VBI</t>
  </si>
  <si>
    <t>CEO CCP</t>
  </si>
  <si>
    <t>CCP</t>
  </si>
  <si>
    <t>SP Downtown</t>
  </si>
  <si>
    <t>Geracao Futuro</t>
  </si>
  <si>
    <t>Brasil Plural</t>
  </si>
  <si>
    <t>Castello Branco Office Park</t>
  </si>
  <si>
    <t>RB Capital</t>
  </si>
  <si>
    <t>CSHG Prime Offices</t>
  </si>
  <si>
    <t>FII Vinc Cor</t>
  </si>
  <si>
    <t>FII Quasar A</t>
  </si>
  <si>
    <t>FII Xp Prop</t>
  </si>
  <si>
    <t>FII Xp Cred</t>
  </si>
  <si>
    <t>Recebíveis</t>
  </si>
  <si>
    <t>RBR Properties</t>
  </si>
  <si>
    <t>RBR Asset</t>
  </si>
  <si>
    <t>Edifício Almirante Barroso</t>
  </si>
  <si>
    <t>BB Renda Corporativa</t>
  </si>
  <si>
    <t>Torre Almirante</t>
  </si>
  <si>
    <t>Ourinvest</t>
  </si>
  <si>
    <t>CENESP</t>
  </si>
  <si>
    <t>The One</t>
  </si>
  <si>
    <t>Torre Norte</t>
  </si>
  <si>
    <t>Projeto Água Branca</t>
  </si>
  <si>
    <t>Coinvalores</t>
  </si>
  <si>
    <t>TRX</t>
  </si>
  <si>
    <t>Hedge Brasil Shopping</t>
  </si>
  <si>
    <t>Hedge</t>
  </si>
  <si>
    <t>Parque D. Pedro Shopping</t>
  </si>
  <si>
    <t>Unishopping Consultoria</t>
  </si>
  <si>
    <t>General Shopping Ativo e Renda</t>
  </si>
  <si>
    <t>Oliveira Trust</t>
  </si>
  <si>
    <t>Floripa Shopping</t>
  </si>
  <si>
    <t>Shopping Pátio Higienópolis</t>
  </si>
  <si>
    <t>Shopping West Plaza</t>
  </si>
  <si>
    <t>Grand Plaza Shopping</t>
  </si>
  <si>
    <t>Centro Textil Internacional</t>
  </si>
  <si>
    <t>Hotel Maxinvest</t>
  </si>
  <si>
    <t>Hotéis</t>
  </si>
  <si>
    <t>HotelInvest</t>
  </si>
  <si>
    <t>Continental Square Faria Lima</t>
  </si>
  <si>
    <t>BR-Capital</t>
  </si>
  <si>
    <t>CSHG Logística</t>
  </si>
  <si>
    <t>Ativos Logísticos</t>
  </si>
  <si>
    <t>RB Capital Renda I</t>
  </si>
  <si>
    <t>RB Capital Renda II</t>
  </si>
  <si>
    <t>Industrial do Brasil</t>
  </si>
  <si>
    <t>Caixa TRX Logística Renda</t>
  </si>
  <si>
    <t>Campus Faria Lima</t>
  </si>
  <si>
    <t>Educacional</t>
  </si>
  <si>
    <t>Anhanguera Educacional</t>
  </si>
  <si>
    <t>Brasil Plural Absoluto</t>
  </si>
  <si>
    <t>BTG Pactual FoF</t>
  </si>
  <si>
    <t>Varejo</t>
  </si>
  <si>
    <t>Max Retail</t>
  </si>
  <si>
    <t>Hospital Nsa. de Lourdes</t>
  </si>
  <si>
    <t>Hospitais</t>
  </si>
  <si>
    <t>Hospital da Criança</t>
  </si>
  <si>
    <t>Kinea Rendimentos Imob (CDI)</t>
  </si>
  <si>
    <t>JS Real Estate Multigestão</t>
  </si>
  <si>
    <t>J Safra</t>
  </si>
  <si>
    <t>J. Safra</t>
  </si>
  <si>
    <t>Maxi Renda</t>
  </si>
  <si>
    <t>BTG Pactual Fundo de CRI</t>
  </si>
  <si>
    <t>Polo Recebíveis Imobiliários FII</t>
  </si>
  <si>
    <t>Polo Capital</t>
  </si>
  <si>
    <t>Fator Verità</t>
  </si>
  <si>
    <t>Fator</t>
  </si>
  <si>
    <t>CSHG Recebíveis Imobiliários</t>
  </si>
  <si>
    <t>Rio Bravo Crédito Imobiliário II</t>
  </si>
  <si>
    <t>Capitânia Securities II</t>
  </si>
  <si>
    <t>BNY Mellon</t>
  </si>
  <si>
    <t>Capitânia</t>
  </si>
  <si>
    <t>Kinea Índice de Preços</t>
  </si>
  <si>
    <t>Banestes Rec. Imobiliários</t>
  </si>
  <si>
    <t>Banestes DTVM</t>
  </si>
  <si>
    <t>Ourinvest JPP</t>
  </si>
  <si>
    <t>Finaxis</t>
  </si>
  <si>
    <t>JPP Capital</t>
  </si>
  <si>
    <t>FII XP Log</t>
  </si>
  <si>
    <t>Vórtx DTVM</t>
  </si>
  <si>
    <t>XP Malls</t>
  </si>
  <si>
    <t>Vinci Shopping Centers</t>
  </si>
  <si>
    <t>RBR Fundo de Fundos</t>
  </si>
  <si>
    <t xml:space="preserve">GGR Covepi Renda </t>
  </si>
  <si>
    <t>CM Capital Markets</t>
  </si>
  <si>
    <t>GGR</t>
  </si>
  <si>
    <t>Iridium Recebíveis Imobiliários</t>
  </si>
  <si>
    <t xml:space="preserve">Iridium Gestão de Recursos </t>
  </si>
  <si>
    <t>Mogno FoF</t>
  </si>
  <si>
    <t>Mogno</t>
  </si>
  <si>
    <t>RBR High Grade</t>
  </si>
  <si>
    <t>XP Industrial</t>
  </si>
  <si>
    <t>Malls Brasil Plural</t>
  </si>
  <si>
    <t>Geração Futuro</t>
  </si>
  <si>
    <t>Alianza Trust Renda Imobiliária</t>
  </si>
  <si>
    <t>Alianza Gestão de Recurso</t>
  </si>
  <si>
    <t>Kinea High Yield</t>
  </si>
  <si>
    <t>Planner Corretora</t>
  </si>
  <si>
    <t>Bradesco Carteira Imobiliária Ativa</t>
  </si>
  <si>
    <t>Bradesco</t>
  </si>
  <si>
    <t>TG Ativo Real</t>
  </si>
  <si>
    <t>TG Core</t>
  </si>
  <si>
    <t>CSHG Renda Urbana</t>
  </si>
  <si>
    <t>Hedge TOP FOF III</t>
  </si>
  <si>
    <t>Hedge Investments</t>
  </si>
  <si>
    <t>Rio Bravo Renda Educacional</t>
  </si>
  <si>
    <t>Rio Bravo Renda Varejo</t>
  </si>
  <si>
    <t>VBI Log FII</t>
  </si>
  <si>
    <t>Valora RE III</t>
  </si>
  <si>
    <t>Valora Investimentos</t>
  </si>
  <si>
    <t>Vinci Logística</t>
  </si>
  <si>
    <t>Pátria Edifícios Corporativos</t>
  </si>
  <si>
    <t>Modal DTVM</t>
  </si>
  <si>
    <t>Pátria Investimentos</t>
  </si>
  <si>
    <t>Mérito Desenvolvimento Imobiliário</t>
  </si>
  <si>
    <t>Mérito Investimentos</t>
  </si>
  <si>
    <t>Caixa Cedae</t>
  </si>
  <si>
    <t>VM</t>
  </si>
  <si>
    <t>PL</t>
  </si>
  <si>
    <t>Informações do Fundo</t>
  </si>
  <si>
    <t>Em 1 mês</t>
  </si>
  <si>
    <t>Fonte: Todos os dados provêm da Economática e da XP Investimentos</t>
  </si>
  <si>
    <t>CPTS11</t>
  </si>
  <si>
    <t>HABT11</t>
  </si>
  <si>
    <t>Habitat II FII</t>
  </si>
  <si>
    <t>Habitat Capital Partners</t>
  </si>
  <si>
    <t/>
  </si>
  <si>
    <t>BRCO11</t>
  </si>
  <si>
    <t>GTWR11</t>
  </si>
  <si>
    <t>RECR11</t>
  </si>
  <si>
    <t>MCCI11</t>
  </si>
  <si>
    <t>RECT11</t>
  </si>
  <si>
    <t>HCTR11</t>
  </si>
  <si>
    <t>TEPP11</t>
  </si>
  <si>
    <t>CVBI11</t>
  </si>
  <si>
    <t>BARI11</t>
  </si>
  <si>
    <t>GSFI11</t>
  </si>
  <si>
    <t>PATL11</t>
  </si>
  <si>
    <t>TRXF11</t>
  </si>
  <si>
    <t>PVBI11</t>
  </si>
  <si>
    <t>XPSF11</t>
  </si>
  <si>
    <t>Tellus Properties</t>
  </si>
  <si>
    <t>Tellus</t>
  </si>
  <si>
    <t>VBI Prime Offices</t>
  </si>
  <si>
    <t>VBI Real Estate</t>
  </si>
  <si>
    <t>Patria Log</t>
  </si>
  <si>
    <t>REC Renda Imobiliária</t>
  </si>
  <si>
    <t>REC Gestão</t>
  </si>
  <si>
    <t>RZTR11</t>
  </si>
  <si>
    <t>KNSC11</t>
  </si>
  <si>
    <t>Hectare CE FII</t>
  </si>
  <si>
    <t>Hectare Capital</t>
  </si>
  <si>
    <t>Green Towers</t>
  </si>
  <si>
    <t>Mauá Capital Recebíveis Imob</t>
  </si>
  <si>
    <t>Mauá Capital</t>
  </si>
  <si>
    <t>Dia*</t>
  </si>
  <si>
    <t>Pagamento dos dividendos é aproximado</t>
  </si>
  <si>
    <t>TRX Real Estate FII</t>
  </si>
  <si>
    <t>Híbrido</t>
  </si>
  <si>
    <t>XP Selection FoF</t>
  </si>
  <si>
    <t>Bresco Logística</t>
  </si>
  <si>
    <t>Bresco Gestão</t>
  </si>
  <si>
    <t>VBI CRI</t>
  </si>
  <si>
    <t>BTG Logística</t>
  </si>
  <si>
    <t>HAAA11</t>
  </si>
  <si>
    <t>RZAK11</t>
  </si>
  <si>
    <t>SEQR11</t>
  </si>
  <si>
    <t>Sequóia III Renda Imobiliária</t>
  </si>
  <si>
    <t>Sequóia</t>
  </si>
  <si>
    <t>AFHI11</t>
  </si>
  <si>
    <t>Base Proventos</t>
  </si>
  <si>
    <t xml:space="preserve">AF Invest Cri </t>
  </si>
  <si>
    <t>AF Invest</t>
  </si>
  <si>
    <t>Riza Terrax </t>
  </si>
  <si>
    <t>Barigui Rendimentos Imobiliarios</t>
  </si>
  <si>
    <t>Brasil Plural </t>
  </si>
  <si>
    <t>Riza Asset Management</t>
  </si>
  <si>
    <t>Barigui Gestor</t>
  </si>
  <si>
    <t>Riza Akin</t>
  </si>
  <si>
    <t xml:space="preserve">Kinea Securities </t>
  </si>
  <si>
    <t xml:space="preserve">Kinea </t>
  </si>
  <si>
    <t>Fiagro</t>
  </si>
  <si>
    <t>BTG Pactual Serviços Financeiros</t>
  </si>
  <si>
    <t>DCRA11</t>
  </si>
  <si>
    <t>Banco Daycoval</t>
  </si>
  <si>
    <t> Devant Asset</t>
  </si>
  <si>
    <t>EGAF11</t>
  </si>
  <si>
    <t>Vórtx</t>
  </si>
  <si>
    <t>Eco Agro</t>
  </si>
  <si>
    <t>NCRA11</t>
  </si>
  <si>
    <t>NCH Capital Brasil</t>
  </si>
  <si>
    <t>FGAA11</t>
  </si>
  <si>
    <t>BRL Trust Investimentos</t>
  </si>
  <si>
    <t>Hagros Capital</t>
  </si>
  <si>
    <t>GCRA11</t>
  </si>
  <si>
    <t>Singulare Invest</t>
  </si>
  <si>
    <t>Galapagos Capital</t>
  </si>
  <si>
    <t>JGPX11</t>
  </si>
  <si>
    <t>JGP</t>
  </si>
  <si>
    <t>KNCA11</t>
  </si>
  <si>
    <t>Intrag DTVM</t>
  </si>
  <si>
    <t>Kinea Investimentos</t>
  </si>
  <si>
    <t>Banco Genial</t>
  </si>
  <si>
    <t>Leste</t>
  </si>
  <si>
    <t>RZAG11</t>
  </si>
  <si>
    <t>RURA11</t>
  </si>
  <si>
    <t>Itaú Asset Management</t>
  </si>
  <si>
    <t>VGIA11</t>
  </si>
  <si>
    <t>XPCA11</t>
  </si>
  <si>
    <t> XP Investimentos</t>
  </si>
  <si>
    <t>XP Asset Management</t>
  </si>
  <si>
    <t>OIAG11</t>
  </si>
  <si>
    <t>CPTR11</t>
  </si>
  <si>
    <t>VCRA11</t>
  </si>
  <si>
    <t>HGAG11</t>
  </si>
  <si>
    <t>PLCA11</t>
  </si>
  <si>
    <t>SNAG11</t>
  </si>
  <si>
    <t>FZDA11</t>
  </si>
  <si>
    <t xml:space="preserve">XP Guia de FIAgros </t>
  </si>
  <si>
    <t>BODB11</t>
  </si>
  <si>
    <t>BDIF11</t>
  </si>
  <si>
    <t>CPTI11</t>
  </si>
  <si>
    <t>BIDB11</t>
  </si>
  <si>
    <t>IFRA11</t>
  </si>
  <si>
    <t>KDIF11</t>
  </si>
  <si>
    <t>RBIF11</t>
  </si>
  <si>
    <t>JURO11</t>
  </si>
  <si>
    <t>XPID11</t>
  </si>
  <si>
    <t>FI-Infra</t>
  </si>
  <si>
    <t>ENDD11</t>
  </si>
  <si>
    <t>KNOX11</t>
  </si>
  <si>
    <t>FIP-IE</t>
  </si>
  <si>
    <t>BDIV11</t>
  </si>
  <si>
    <t>BRZP11</t>
  </si>
  <si>
    <t>PICE11</t>
  </si>
  <si>
    <t>PFIN11</t>
  </si>
  <si>
    <t>PPEI11</t>
  </si>
  <si>
    <t>VIGT11</t>
  </si>
  <si>
    <t>XPIE11</t>
  </si>
  <si>
    <t>XP Guia de FI-Infra e FIP-IE</t>
  </si>
  <si>
    <t>07º dia útil</t>
  </si>
  <si>
    <t>19º dia útil</t>
  </si>
  <si>
    <t>05º dia útil</t>
  </si>
  <si>
    <t>16º dia útil</t>
  </si>
  <si>
    <t>10º dia útil</t>
  </si>
  <si>
    <t>08º dia útil</t>
  </si>
  <si>
    <t>03º dia útil</t>
  </si>
  <si>
    <t>06º dia útil</t>
  </si>
  <si>
    <t>Suno</t>
  </si>
  <si>
    <t>Singulare</t>
  </si>
  <si>
    <t>Genial Investimentos</t>
  </si>
  <si>
    <t>Plural</t>
  </si>
  <si>
    <t>ND</t>
  </si>
  <si>
    <t>051 Capital</t>
  </si>
  <si>
    <t xml:space="preserve">	High Gestão</t>
  </si>
  <si>
    <t>Vectis</t>
  </si>
  <si>
    <t>Perfin</t>
  </si>
  <si>
    <t>Prisma</t>
  </si>
  <si>
    <t>Vinci Partners</t>
  </si>
  <si>
    <t>Sparta</t>
  </si>
  <si>
    <t>Itaú</t>
  </si>
  <si>
    <t>Banco Plural</t>
  </si>
  <si>
    <t>BRZ</t>
  </si>
  <si>
    <t>Inter Asset</t>
  </si>
  <si>
    <t>Inter</t>
  </si>
  <si>
    <t>Bocaina</t>
  </si>
  <si>
    <t>Capitania Agro Strategies - Fiagro - Imobiliário</t>
  </si>
  <si>
    <t>Devant Fdo Inv Nas Cad Prod  Agroind - Fiagro Imob</t>
  </si>
  <si>
    <t>Ecoagro I Fdo Inv Cadeias Prod Agroind Fiagro Imob</t>
  </si>
  <si>
    <t>Fg/Agro Fdo De Invest - Fiagro - Imobiliário</t>
  </si>
  <si>
    <t>051 Agro Fdo Inv Nas Cad Prod Agro - Fiagro - Imob</t>
  </si>
  <si>
    <t>Galápagos Recebíveis Do Agronegócio - Fiagro-Imob</t>
  </si>
  <si>
    <t>High Fundo De Investimento Agro Fiagro Imob</t>
  </si>
  <si>
    <t>Fdo Inv Cadeias Prod Agroind Jgp Cred Fiagro Imob</t>
  </si>
  <si>
    <t>Kinea Crédito Agro Fiagro-Imobiliário</t>
  </si>
  <si>
    <t>Leste Fdo Inv Cad Prod Agroind Fiagro Imob</t>
  </si>
  <si>
    <t>Nch Eqi Recebíveis Do Agronegócio Fiagro Imob</t>
  </si>
  <si>
    <t>Ourinvest Innovation - Fiagro Imobiliário</t>
  </si>
  <si>
    <t>Plural Crédito Agro - Fiagro - Imobiliário</t>
  </si>
  <si>
    <t>Itau Asset Rural Fiagro - Imobiliário</t>
  </si>
  <si>
    <t>Fdo Inv Cadeias Prod Agro Riza Agro Fiagro Imob</t>
  </si>
  <si>
    <t>Suno Agro - Fiagro-Imobiliário</t>
  </si>
  <si>
    <t>Vectis Datagro Cr Agr - Fdo Inv Cad Prod Ag - Imob</t>
  </si>
  <si>
    <t>Valora Cra Fdo Inv Nas Cad Prod Agro Fiagro - Imob</t>
  </si>
  <si>
    <t>Xp Crédito Agrícola Fdo Inv Fiagro Imobiliário</t>
  </si>
  <si>
    <t>Kinea Infra - Fdo Inv Cotas Fdo Inc. Inv Inf Rf Cp</t>
  </si>
  <si>
    <t>Perfin Apollo Energia Fip Em Infraestrutura</t>
  </si>
  <si>
    <t>Capitânia Infra Fdo. Inv. Fdo. Ie. Rf. Cred. Priv.</t>
  </si>
  <si>
    <t>Btg Pactual Dívida Infra Fic. Fdo. Inc. Ie. Rf. Cp</t>
  </si>
  <si>
    <t>Btg Pactual Ie Div. Fdo Inv. Part. Ie</t>
  </si>
  <si>
    <t>Prisma Proton Energia Fdo. Invest. Part. Infra.</t>
  </si>
  <si>
    <t>Vinci Energia Fdo Inv Part Ie</t>
  </si>
  <si>
    <t>Sparta Infra Fic Fi Infra Renda Fixa Cp</t>
  </si>
  <si>
    <t>Itau Fdo Inv Cotas Fdo Incent De Inv Infr. Rf Cp</t>
  </si>
  <si>
    <t>Xp Fdo Inv. Cotas Fdo Inc. Inv. Em Infr. R. Fixa</t>
  </si>
  <si>
    <t>Xp Infra Ii Fdo De Inv Part Ie</t>
  </si>
  <si>
    <t>Brz Infra Portos Fdo, Inv. Em Part. Infraestrutura</t>
  </si>
  <si>
    <t>Patria Infraestrutura Energia Core Fip Infra</t>
  </si>
  <si>
    <t>Endurance Debt Fdo. Invest. Part. Infra.</t>
  </si>
  <si>
    <t>Knox Debt Fdo. Invest. Part. Infraestrutura</t>
  </si>
  <si>
    <t>Inter Infra Fic Infra Renda Fixa Crédito Privado</t>
  </si>
  <si>
    <t>Bocaina Infra - Fdo Inv Cotas Fdo Inv Infra Rf Cp</t>
  </si>
  <si>
    <t>Rio Bravo Esg Fic Infra Renda Fixa Crédito Privado</t>
  </si>
  <si>
    <t>RBOP11</t>
  </si>
  <si>
    <t>VVCO11</t>
  </si>
  <si>
    <t>BTCI11</t>
  </si>
  <si>
    <t>13º Util</t>
  </si>
  <si>
    <t>12º Corrido</t>
  </si>
  <si>
    <t>17º Útil</t>
  </si>
  <si>
    <t>REC Recebíveis Imobiliários</t>
  </si>
  <si>
    <t>TRBL11</t>
  </si>
  <si>
    <t>Tellus Rio Bravo Renda Logistica</t>
  </si>
  <si>
    <t>Rio Bravo e Tellus</t>
  </si>
  <si>
    <t xml:space="preserve">Rio Bravo Oportunidades </t>
  </si>
  <si>
    <t>Hedge AAA</t>
  </si>
  <si>
    <t>Hedge Investimentos</t>
  </si>
  <si>
    <t>General Shopping e Outlets</t>
  </si>
  <si>
    <t>Trustee DTVM</t>
  </si>
  <si>
    <t>V2 Edifícios Corporativos</t>
  </si>
  <si>
    <t>V2 Investimentos</t>
  </si>
  <si>
    <t>11º Útil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</si>
</sst>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6" formatCode="&quot;R$&quot;\ #,##0;[Red]\-&quot;R$&quot;\ #,##0"/>
    <numFmt numFmtId="8" formatCode="&quot;R$&quot;\ #,##0.00;[Red]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D+&quot;0"/>
    <numFmt numFmtId="165" formatCode="_-* #,##0_-;\-* #,##0_-;_-* &quot;-&quot;??_-;_-@_-"/>
    <numFmt numFmtId="166" formatCode="&quot;R$&quot;\ #,##0.00"/>
    <numFmt numFmtId="167" formatCode="0.0%"/>
    <numFmt numFmtId="168" formatCode="000000000000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u val="singleAccounting"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rgb="FFFFE181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2" fillId="0" borderId="0" applyNumberFormat="0" applyFill="0" applyBorder="0" applyAlignment="0" applyProtection="0"/>
  </cellStyleXfs>
  <cellXfs count="88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3" fillId="2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0" fontId="7" fillId="5" borderId="0" xfId="0" applyFont="1" applyFill="1" applyBorder="1" applyAlignment="1">
      <alignment vertical="center"/>
    </xf>
    <xf numFmtId="0" fontId="7" fillId="5" borderId="0" xfId="1" applyNumberFormat="1" applyFont="1" applyFill="1" applyBorder="1" applyAlignment="1">
      <alignment horizontal="center" vertical="center"/>
    </xf>
    <xf numFmtId="44" fontId="7" fillId="5" borderId="0" xfId="1" applyNumberFormat="1" applyFont="1" applyFill="1" applyBorder="1" applyAlignment="1">
      <alignment horizontal="center" vertical="center"/>
    </xf>
    <xf numFmtId="0" fontId="7" fillId="5" borderId="0" xfId="0" applyFont="1" applyFill="1" applyBorder="1" applyAlignment="1">
      <alignment horizontal="center" vertical="center"/>
    </xf>
    <xf numFmtId="8" fontId="7" fillId="5" borderId="0" xfId="0" applyNumberFormat="1" applyFont="1" applyFill="1" applyBorder="1" applyAlignment="1">
      <alignment horizontal="center" vertical="center"/>
    </xf>
    <xf numFmtId="6" fontId="8" fillId="5" borderId="0" xfId="0" applyNumberFormat="1" applyFont="1" applyFill="1" applyBorder="1" applyAlignment="1">
      <alignment horizontal="center" wrapText="1"/>
    </xf>
    <xf numFmtId="10" fontId="7" fillId="5" borderId="0" xfId="0" applyNumberFormat="1" applyFont="1" applyFill="1" applyBorder="1" applyAlignment="1">
      <alignment horizontal="center" vertical="center" wrapText="1"/>
    </xf>
    <xf numFmtId="0" fontId="7" fillId="5" borderId="0" xfId="0" applyFont="1" applyFill="1" applyBorder="1"/>
    <xf numFmtId="0" fontId="7" fillId="5" borderId="0" xfId="0" applyFont="1" applyFill="1" applyBorder="1" applyAlignment="1">
      <alignment horizontal="center" vertical="center" wrapText="1"/>
    </xf>
    <xf numFmtId="8" fontId="7" fillId="5" borderId="0" xfId="0" applyNumberFormat="1" applyFont="1" applyFill="1" applyBorder="1" applyAlignment="1">
      <alignment horizontal="center" vertical="center" wrapText="1"/>
    </xf>
    <xf numFmtId="164" fontId="7" fillId="5" borderId="0" xfId="0" applyNumberFormat="1" applyFont="1" applyFill="1" applyBorder="1" applyAlignment="1">
      <alignment horizontal="center" vertical="center" wrapText="1"/>
    </xf>
    <xf numFmtId="9" fontId="7" fillId="5" borderId="0" xfId="0" applyNumberFormat="1" applyFont="1" applyFill="1" applyBorder="1" applyAlignment="1">
      <alignment horizontal="center" vertical="center" wrapText="1"/>
    </xf>
    <xf numFmtId="6" fontId="7" fillId="5" borderId="0" xfId="0" applyNumberFormat="1" applyFont="1" applyFill="1" applyBorder="1" applyAlignment="1">
      <alignment horizontal="center" vertical="center" wrapText="1"/>
    </xf>
    <xf numFmtId="168" fontId="9" fillId="0" borderId="0" xfId="0" applyNumberFormat="1" applyFont="1" applyFill="1" applyBorder="1" applyAlignment="1">
      <alignment vertical="center"/>
    </xf>
    <xf numFmtId="10" fontId="10" fillId="0" borderId="1" xfId="0" applyNumberFormat="1" applyFont="1" applyFill="1" applyBorder="1" applyAlignment="1">
      <alignment horizontal="left" vertical="center"/>
    </xf>
    <xf numFmtId="10" fontId="10" fillId="0" borderId="1" xfId="0" applyNumberFormat="1" applyFont="1" applyFill="1" applyBorder="1" applyAlignment="1">
      <alignment horizontal="center" vertical="center"/>
    </xf>
    <xf numFmtId="10" fontId="9" fillId="0" borderId="1" xfId="0" applyNumberFormat="1" applyFont="1" applyFill="1" applyBorder="1" applyAlignment="1">
      <alignment horizontal="center" vertical="center"/>
    </xf>
    <xf numFmtId="8" fontId="9" fillId="5" borderId="1" xfId="0" applyNumberFormat="1" applyFont="1" applyFill="1" applyBorder="1" applyAlignment="1">
      <alignment horizontal="center" vertical="center"/>
    </xf>
    <xf numFmtId="10" fontId="9" fillId="5" borderId="1" xfId="2" applyNumberFormat="1" applyFont="1" applyFill="1" applyBorder="1" applyAlignment="1">
      <alignment horizontal="center" vertical="center"/>
    </xf>
    <xf numFmtId="0" fontId="0" fillId="0" borderId="0" xfId="0" applyFill="1"/>
    <xf numFmtId="44" fontId="7" fillId="0" borderId="0" xfId="1" applyNumberFormat="1" applyFont="1" applyFill="1" applyBorder="1" applyAlignment="1">
      <alignment horizontal="center" vertical="center"/>
    </xf>
    <xf numFmtId="0" fontId="7" fillId="0" borderId="0" xfId="1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8" fontId="7" fillId="0" borderId="0" xfId="0" applyNumberFormat="1" applyFont="1" applyFill="1" applyBorder="1" applyAlignment="1">
      <alignment horizontal="center" vertical="center"/>
    </xf>
    <xf numFmtId="164" fontId="8" fillId="0" borderId="0" xfId="0" applyNumberFormat="1" applyFont="1" applyFill="1" applyBorder="1" applyAlignment="1">
      <alignment wrapText="1"/>
    </xf>
    <xf numFmtId="10" fontId="8" fillId="0" borderId="0" xfId="0" applyNumberFormat="1" applyFont="1" applyFill="1" applyBorder="1" applyAlignment="1">
      <alignment wrapText="1"/>
    </xf>
    <xf numFmtId="9" fontId="8" fillId="0" borderId="0" xfId="0" applyNumberFormat="1" applyFont="1" applyFill="1" applyBorder="1" applyAlignment="1">
      <alignment wrapText="1"/>
    </xf>
    <xf numFmtId="0" fontId="8" fillId="0" borderId="0" xfId="0" applyFont="1" applyFill="1" applyBorder="1" applyAlignment="1">
      <alignment horizontal="center"/>
    </xf>
    <xf numFmtId="6" fontId="8" fillId="0" borderId="0" xfId="0" applyNumberFormat="1" applyFont="1" applyFill="1" applyBorder="1" applyAlignment="1">
      <alignment horizontal="center" wrapText="1"/>
    </xf>
    <xf numFmtId="0" fontId="9" fillId="4" borderId="0" xfId="0" applyFont="1" applyFill="1" applyBorder="1"/>
    <xf numFmtId="164" fontId="8" fillId="0" borderId="0" xfId="0" applyNumberFormat="1" applyFont="1" applyFill="1" applyBorder="1" applyAlignment="1">
      <alignment horizontal="center" wrapText="1"/>
    </xf>
    <xf numFmtId="10" fontId="8" fillId="0" borderId="0" xfId="0" applyNumberFormat="1" applyFont="1" applyFill="1" applyBorder="1" applyAlignment="1">
      <alignment horizontal="center" wrapText="1"/>
    </xf>
    <xf numFmtId="9" fontId="8" fillId="0" borderId="0" xfId="0" applyNumberFormat="1" applyFont="1" applyFill="1" applyBorder="1" applyAlignment="1">
      <alignment horizontal="center" wrapText="1"/>
    </xf>
    <xf numFmtId="0" fontId="0" fillId="0" borderId="0" xfId="0" applyNumberFormat="1" applyFill="1" applyAlignment="1">
      <alignment horizontal="center"/>
    </xf>
    <xf numFmtId="0" fontId="0" fillId="0" borderId="0" xfId="0" applyNumberFormat="1" applyAlignment="1">
      <alignment horizontal="center"/>
    </xf>
    <xf numFmtId="10" fontId="0" fillId="0" borderId="0" xfId="2" applyNumberFormat="1" applyFont="1"/>
    <xf numFmtId="10" fontId="1" fillId="0" borderId="0" xfId="2" applyNumberFormat="1" applyFont="1"/>
    <xf numFmtId="10" fontId="0" fillId="3" borderId="0" xfId="0" applyNumberFormat="1" applyFill="1"/>
    <xf numFmtId="0" fontId="0" fillId="3" borderId="0" xfId="0" applyFill="1"/>
    <xf numFmtId="167" fontId="9" fillId="4" borderId="1" xfId="2" applyNumberFormat="1" applyFont="1" applyFill="1" applyBorder="1" applyAlignment="1">
      <alignment horizontal="center" vertical="center"/>
    </xf>
    <xf numFmtId="4" fontId="9" fillId="5" borderId="1" xfId="2" applyNumberFormat="1" applyFont="1" applyFill="1" applyBorder="1" applyAlignment="1">
      <alignment horizontal="center" vertical="center"/>
    </xf>
    <xf numFmtId="0" fontId="11" fillId="0" borderId="0" xfId="0" applyFont="1"/>
    <xf numFmtId="0" fontId="11" fillId="4" borderId="0" xfId="0" applyFont="1" applyFill="1"/>
    <xf numFmtId="0" fontId="7" fillId="5" borderId="0" xfId="0" applyNumberFormat="1" applyFont="1" applyFill="1" applyBorder="1" applyAlignment="1">
      <alignment horizontal="center" vertical="center" wrapText="1"/>
    </xf>
    <xf numFmtId="10" fontId="0" fillId="0" borderId="0" xfId="0" applyNumberFormat="1"/>
    <xf numFmtId="9" fontId="8" fillId="5" borderId="0" xfId="0" applyNumberFormat="1" applyFont="1" applyFill="1" applyBorder="1" applyAlignment="1">
      <alignment horizontal="center" wrapText="1"/>
    </xf>
    <xf numFmtId="14" fontId="7" fillId="5" borderId="0" xfId="0" applyNumberFormat="1" applyFont="1" applyFill="1" applyBorder="1" applyAlignment="1">
      <alignment horizontal="center" vertical="center"/>
    </xf>
    <xf numFmtId="3" fontId="9" fillId="0" borderId="1" xfId="0" applyNumberFormat="1" applyFont="1" applyFill="1" applyBorder="1" applyAlignment="1">
      <alignment horizontal="center" vertical="center"/>
    </xf>
    <xf numFmtId="14" fontId="9" fillId="5" borderId="1" xfId="2" applyNumberFormat="1" applyFont="1" applyFill="1" applyBorder="1" applyAlignment="1">
      <alignment horizontal="center" vertical="center"/>
    </xf>
    <xf numFmtId="167" fontId="9" fillId="0" borderId="1" xfId="2" applyNumberFormat="1" applyFont="1" applyFill="1" applyBorder="1" applyAlignment="1">
      <alignment horizontal="center" vertical="center"/>
    </xf>
    <xf numFmtId="0" fontId="0" fillId="0" borderId="1" xfId="0" applyBorder="1"/>
    <xf numFmtId="3" fontId="9" fillId="0" borderId="0" xfId="0" applyNumberFormat="1" applyFont="1" applyFill="1" applyBorder="1" applyAlignment="1">
      <alignment horizontal="center" vertical="center"/>
    </xf>
    <xf numFmtId="10" fontId="8" fillId="5" borderId="0" xfId="0" applyNumberFormat="1" applyFont="1" applyFill="1" applyBorder="1" applyAlignment="1">
      <alignment horizontal="center" wrapText="1"/>
    </xf>
    <xf numFmtId="0" fontId="4" fillId="3" borderId="0" xfId="0" applyFont="1" applyFill="1" applyBorder="1" applyAlignment="1">
      <alignment horizontal="left" vertical="center"/>
    </xf>
    <xf numFmtId="166" fontId="5" fillId="3" borderId="0" xfId="0" applyNumberFormat="1" applyFont="1" applyFill="1" applyBorder="1" applyAlignment="1">
      <alignment horizontal="center" vertical="center" wrapText="1"/>
    </xf>
    <xf numFmtId="165" fontId="5" fillId="3" borderId="0" xfId="1" applyNumberFormat="1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164" fontId="5" fillId="3" borderId="0" xfId="0" applyNumberFormat="1" applyFont="1" applyFill="1" applyBorder="1" applyAlignment="1">
      <alignment horizontal="center" vertical="center"/>
    </xf>
    <xf numFmtId="0" fontId="0" fillId="0" borderId="0" xfId="0"/>
    <xf numFmtId="0" fontId="4" fillId="3" borderId="0" xfId="0" applyFont="1" applyFill="1" applyAlignment="1">
      <alignment horizontal="left" vertical="center"/>
    </xf>
    <xf numFmtId="0" fontId="5" fillId="3" borderId="0" xfId="0" applyFont="1" applyFill="1" applyAlignment="1">
      <alignment horizontal="center" vertical="center"/>
    </xf>
    <xf numFmtId="14" fontId="7" fillId="5" borderId="0" xfId="0" applyNumberFormat="1" applyFont="1" applyFill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0" xfId="0" applyFont="1" applyFill="1" applyAlignment="1">
      <alignment horizontal="center" vertical="center" wrapText="1"/>
    </xf>
    <xf numFmtId="10" fontId="10" fillId="0" borderId="1" xfId="0" applyNumberFormat="1" applyFont="1" applyBorder="1" applyAlignment="1">
      <alignment horizontal="center" vertical="center"/>
    </xf>
    <xf numFmtId="10" fontId="10" fillId="0" borderId="1" xfId="0" applyNumberFormat="1" applyFont="1" applyBorder="1" applyAlignment="1">
      <alignment horizontal="left" vertical="center"/>
    </xf>
    <xf numFmtId="10" fontId="9" fillId="0" borderId="1" xfId="0" applyNumberFormat="1" applyFont="1" applyBorder="1" applyAlignment="1">
      <alignment horizontal="center" vertical="center"/>
    </xf>
    <xf numFmtId="0" fontId="14" fillId="0" borderId="0" xfId="0" applyFont="1"/>
    <xf numFmtId="0" fontId="14" fillId="0" borderId="0" xfId="0" applyNumberFormat="1" applyFont="1" applyAlignment="1">
      <alignment horizontal="center"/>
    </xf>
    <xf numFmtId="0" fontId="11" fillId="0" borderId="0" xfId="0" applyFont="1" applyFill="1"/>
    <xf numFmtId="0" fontId="4" fillId="3" borderId="0" xfId="0" applyFont="1" applyFill="1" applyAlignment="1">
      <alignment horizontal="center" vertical="center" wrapText="1"/>
    </xf>
    <xf numFmtId="165" fontId="5" fillId="3" borderId="0" xfId="1" applyNumberFormat="1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164" fontId="5" fillId="3" borderId="0" xfId="0" applyNumberFormat="1" applyFont="1" applyFill="1" applyBorder="1" applyAlignment="1">
      <alignment horizontal="center" vertical="center"/>
    </xf>
    <xf numFmtId="166" fontId="5" fillId="3" borderId="0" xfId="0" applyNumberFormat="1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/>
    </xf>
    <xf numFmtId="0" fontId="9" fillId="5" borderId="1" xfId="2" applyNumberFormat="1" applyFont="1" applyFill="1" applyBorder="1" applyAlignment="1">
      <alignment horizontal="center" vertical="center"/>
    </xf>
    <xf numFmtId="10" fontId="10" fillId="5" borderId="1" xfId="2" applyNumberFormat="1" applyFont="1" applyFill="1" applyBorder="1" applyAlignment="1">
      <alignment horizontal="center" vertical="center"/>
    </xf>
    <xf numFmtId="165" fontId="5" fillId="3" borderId="0" xfId="1" applyNumberFormat="1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164" fontId="5" fillId="3" borderId="0" xfId="0" applyNumberFormat="1" applyFont="1" applyFill="1" applyBorder="1" applyAlignment="1">
      <alignment horizontal="center" vertical="center"/>
    </xf>
    <xf numFmtId="166" fontId="5" fillId="3" borderId="0" xfId="0" applyNumberFormat="1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/>
    </xf>
  </cellXfs>
  <cellStyles count="4">
    <cellStyle name="Hiperlink 2" xfId="3" xr:uid="{00000000-0005-0000-0000-000000000000}"/>
    <cellStyle name="Normal" xfId="0" builtinId="0"/>
    <cellStyle name="Porcentagem" xfId="2" builtinId="5"/>
    <cellStyle name="Vírgula" xfId="1" builtinId="3"/>
  </cellStyles>
  <dxfs count="48">
    <dxf>
      <fill>
        <patternFill>
          <bgColor rgb="FF63BE7B"/>
        </patternFill>
      </fill>
    </dxf>
    <dxf>
      <fill>
        <patternFill>
          <bgColor rgb="FFB1D47F"/>
        </patternFill>
      </fill>
    </dxf>
    <dxf>
      <fill>
        <patternFill>
          <bgColor rgb="FFFFEB84"/>
        </patternFill>
      </fill>
    </dxf>
    <dxf>
      <fill>
        <patternFill>
          <bgColor rgb="FFFF9966"/>
        </patternFill>
      </fill>
    </dxf>
    <dxf>
      <fill>
        <patternFill>
          <bgColor rgb="FFFF5050"/>
        </patternFill>
      </fill>
    </dxf>
    <dxf>
      <fill>
        <patternFill>
          <bgColor rgb="FF63BE7B"/>
        </patternFill>
      </fill>
    </dxf>
    <dxf>
      <fill>
        <patternFill>
          <bgColor rgb="FF63BE7B"/>
        </patternFill>
      </fill>
    </dxf>
    <dxf>
      <fill>
        <patternFill>
          <bgColor rgb="FFB1D47F"/>
        </patternFill>
      </fill>
    </dxf>
    <dxf>
      <fill>
        <patternFill>
          <bgColor rgb="FFFFEB84"/>
        </patternFill>
      </fill>
    </dxf>
    <dxf>
      <fill>
        <patternFill>
          <bgColor rgb="FFFF9966"/>
        </patternFill>
      </fill>
    </dxf>
    <dxf>
      <fill>
        <patternFill>
          <bgColor rgb="FFFF5050"/>
        </patternFill>
      </fill>
    </dxf>
    <dxf>
      <fill>
        <patternFill>
          <bgColor rgb="FF63BE7B"/>
        </patternFill>
      </fill>
    </dxf>
    <dxf>
      <fill>
        <patternFill>
          <bgColor rgb="FF63BE7B"/>
        </patternFill>
      </fill>
    </dxf>
    <dxf>
      <fill>
        <patternFill>
          <bgColor rgb="FFB1D47F"/>
        </patternFill>
      </fill>
    </dxf>
    <dxf>
      <fill>
        <patternFill>
          <bgColor rgb="FFFFEB84"/>
        </patternFill>
      </fill>
    </dxf>
    <dxf>
      <fill>
        <patternFill>
          <bgColor rgb="FFFF9966"/>
        </patternFill>
      </fill>
    </dxf>
    <dxf>
      <fill>
        <patternFill>
          <bgColor rgb="FFFF5050"/>
        </patternFill>
      </fill>
    </dxf>
    <dxf>
      <fill>
        <patternFill>
          <bgColor rgb="FF63BE7B"/>
        </patternFill>
      </fill>
    </dxf>
    <dxf>
      <fill>
        <patternFill>
          <bgColor rgb="FF63BE7B"/>
        </patternFill>
      </fill>
    </dxf>
    <dxf>
      <fill>
        <patternFill>
          <bgColor rgb="FFB1D47F"/>
        </patternFill>
      </fill>
    </dxf>
    <dxf>
      <fill>
        <patternFill>
          <bgColor rgb="FFFFEB84"/>
        </patternFill>
      </fill>
    </dxf>
    <dxf>
      <fill>
        <patternFill>
          <bgColor rgb="FFFF9966"/>
        </patternFill>
      </fill>
    </dxf>
    <dxf>
      <fill>
        <patternFill>
          <bgColor rgb="FFFF5050"/>
        </patternFill>
      </fill>
    </dxf>
    <dxf>
      <fill>
        <patternFill>
          <bgColor rgb="FF63BE7B"/>
        </patternFill>
      </fill>
    </dxf>
    <dxf>
      <fill>
        <patternFill>
          <bgColor rgb="FF63BE7B"/>
        </patternFill>
      </fill>
    </dxf>
    <dxf>
      <fill>
        <patternFill>
          <bgColor rgb="FFB1D47F"/>
        </patternFill>
      </fill>
    </dxf>
    <dxf>
      <fill>
        <patternFill>
          <bgColor rgb="FFFFEB84"/>
        </patternFill>
      </fill>
    </dxf>
    <dxf>
      <fill>
        <patternFill>
          <bgColor rgb="FFFF9966"/>
        </patternFill>
      </fill>
    </dxf>
    <dxf>
      <fill>
        <patternFill>
          <bgColor rgb="FFFF5050"/>
        </patternFill>
      </fill>
    </dxf>
    <dxf>
      <fill>
        <patternFill>
          <bgColor rgb="FF63BE7B"/>
        </patternFill>
      </fill>
    </dxf>
    <dxf>
      <fill>
        <patternFill>
          <bgColor rgb="FF63BE7B"/>
        </patternFill>
      </fill>
    </dxf>
    <dxf>
      <fill>
        <patternFill>
          <bgColor rgb="FFB1D47F"/>
        </patternFill>
      </fill>
    </dxf>
    <dxf>
      <fill>
        <patternFill>
          <bgColor rgb="FFFFEB84"/>
        </patternFill>
      </fill>
    </dxf>
    <dxf>
      <fill>
        <patternFill>
          <bgColor rgb="FFFF9966"/>
        </patternFill>
      </fill>
    </dxf>
    <dxf>
      <fill>
        <patternFill>
          <bgColor rgb="FFFF5050"/>
        </patternFill>
      </fill>
    </dxf>
    <dxf>
      <fill>
        <patternFill>
          <bgColor rgb="FF63BE7B"/>
        </patternFill>
      </fill>
    </dxf>
    <dxf>
      <fill>
        <patternFill>
          <bgColor rgb="FF63BE7B"/>
        </patternFill>
      </fill>
    </dxf>
    <dxf>
      <fill>
        <patternFill>
          <bgColor rgb="FFB1D47F"/>
        </patternFill>
      </fill>
    </dxf>
    <dxf>
      <fill>
        <patternFill>
          <bgColor rgb="FFFFEB84"/>
        </patternFill>
      </fill>
    </dxf>
    <dxf>
      <fill>
        <patternFill>
          <bgColor rgb="FFFF9966"/>
        </patternFill>
      </fill>
    </dxf>
    <dxf>
      <fill>
        <patternFill>
          <bgColor rgb="FFFF5050"/>
        </patternFill>
      </fill>
    </dxf>
    <dxf>
      <fill>
        <patternFill>
          <bgColor rgb="FF63BE7B"/>
        </patternFill>
      </fill>
    </dxf>
    <dxf>
      <fill>
        <patternFill>
          <bgColor rgb="FF63BE7B"/>
        </patternFill>
      </fill>
    </dxf>
    <dxf>
      <fill>
        <patternFill>
          <bgColor rgb="FFB1D47F"/>
        </patternFill>
      </fill>
    </dxf>
    <dxf>
      <fill>
        <patternFill>
          <bgColor rgb="FFFFEB84"/>
        </patternFill>
      </fill>
    </dxf>
    <dxf>
      <fill>
        <patternFill>
          <bgColor rgb="FFFF9966"/>
        </patternFill>
      </fill>
    </dxf>
    <dxf>
      <fill>
        <patternFill>
          <bgColor rgb="FFFF5050"/>
        </patternFill>
      </fill>
    </dxf>
    <dxf>
      <fill>
        <patternFill>
          <bgColor rgb="FF63BE7B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Controles\Base_Dados_Fundo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"/>
      <sheetName val="FORA DA PLATAFORMA"/>
      <sheetName val="temp_heberton"/>
      <sheetName val="PARAMETROS"/>
      <sheetName val="RASCUNHO"/>
      <sheetName val="Plan3"/>
      <sheetName val="Temporário"/>
      <sheetName val="Plan1"/>
      <sheetName val="Temporario"/>
      <sheetName val="Temporario 2"/>
    </sheetNames>
    <sheetDataSet>
      <sheetData sheetId="0" refreshError="1"/>
      <sheetData sheetId="1" refreshError="1"/>
      <sheetData sheetId="2" refreshError="1"/>
      <sheetData sheetId="3">
        <row r="1">
          <cell r="G1" t="str">
            <v>CLASSIFICAÇÃO ANBID</v>
          </cell>
        </row>
        <row r="3">
          <cell r="A3" t="str">
            <v>FABIO.GONCALVES</v>
          </cell>
          <cell r="B3" t="str">
            <v>ADVIS EQUITIES ADMINISTRAÇÃO DE RECURSOS LTDA</v>
          </cell>
          <cell r="C3" t="str">
            <v>BANCO BNP PARIBAS BRASIL S/A</v>
          </cell>
          <cell r="D3" t="str">
            <v>ABERTURA</v>
          </cell>
          <cell r="E3" t="str">
            <v>corridos</v>
          </cell>
          <cell r="F3" t="str">
            <v>LONGO PRAZO</v>
          </cell>
          <cell r="G3" t="str">
            <v>Curto Prazo</v>
          </cell>
          <cell r="H3" t="str">
            <v>SIM</v>
          </cell>
          <cell r="I3" t="str">
            <v>ABERTO</v>
          </cell>
          <cell r="J3" t="str">
            <v>KPMG Auditores Independentes S/A</v>
          </cell>
          <cell r="K3" t="str">
            <v>BANCO BRADESCO S.A.</v>
          </cell>
          <cell r="L3" t="str">
            <v>Fundo Multimercado</v>
          </cell>
        </row>
        <row r="4">
          <cell r="A4" t="str">
            <v>FAUSTO.SILVA</v>
          </cell>
          <cell r="B4" t="str">
            <v>ADVIS INVESTIMENTOS LTDA</v>
          </cell>
          <cell r="C4" t="str">
            <v>BANCO BRADESCO S.A</v>
          </cell>
          <cell r="D4" t="str">
            <v>FECHAMENTO</v>
          </cell>
          <cell r="E4" t="str">
            <v>útil</v>
          </cell>
          <cell r="F4" t="str">
            <v>RENDA VARIÁVEL</v>
          </cell>
          <cell r="G4" t="str">
            <v>Referenciado DI</v>
          </cell>
          <cell r="H4" t="str">
            <v>NÃO</v>
          </cell>
          <cell r="I4" t="str">
            <v>FECHADO</v>
          </cell>
          <cell r="J4" t="str">
            <v>PWC Auditores Independentes</v>
          </cell>
          <cell r="K4" t="str">
            <v>Itaú Unibanco S/A.</v>
          </cell>
          <cell r="L4" t="str">
            <v>Fundo de Ações</v>
          </cell>
        </row>
        <row r="5">
          <cell r="A5" t="str">
            <v>HEBERTON.PASSOS</v>
          </cell>
          <cell r="B5" t="str">
            <v>ALPHA4X GESTORA DE RECURSOS LTDA</v>
          </cell>
          <cell r="C5" t="str">
            <v>BANCO FATOR S/A</v>
          </cell>
          <cell r="E5" t="str">
            <v>TERMINO DO FUNDO</v>
          </cell>
          <cell r="F5" t="str">
            <v>FUNDO FECHADO</v>
          </cell>
          <cell r="G5" t="str">
            <v>Renda Fixa</v>
          </cell>
          <cell r="J5" t="str">
            <v>Deloitte Touche Tohmatsu Auditores Independentes</v>
          </cell>
          <cell r="K5" t="str">
            <v>Banco BNP Paribas Brasil S/A</v>
          </cell>
          <cell r="L5" t="str">
            <v>Fundo de Renda Fixa</v>
          </cell>
        </row>
        <row r="6">
          <cell r="A6" t="str">
            <v>THIAGO.VILLELA</v>
          </cell>
          <cell r="B6" t="str">
            <v>ANGÁ ADMINISTRAÇÃO DE RECURSOS LTDA.</v>
          </cell>
          <cell r="C6" t="str">
            <v>BANCO J.P. MORGAN S.A.</v>
          </cell>
          <cell r="E6" t="str">
            <v>Carencia</v>
          </cell>
          <cell r="F6" t="str">
            <v>CURTO PRAZO</v>
          </cell>
          <cell r="G6" t="str">
            <v>Renda Fixa Crédito Livre</v>
          </cell>
          <cell r="J6" t="str">
            <v>ERNST &amp; YOUNG AUDITORES INDEPENDENTES S/S</v>
          </cell>
          <cell r="K6" t="str">
            <v>Banco BTG Pactual S.A.</v>
          </cell>
          <cell r="L6" t="str">
            <v>Fundo Referenciado</v>
          </cell>
        </row>
        <row r="7">
          <cell r="A7" t="str">
            <v>VINICIUS.ROCHA</v>
          </cell>
          <cell r="B7" t="str">
            <v>APEX CAPITAL LTDA</v>
          </cell>
          <cell r="C7" t="str">
            <v>BEM DTVM LTDA</v>
          </cell>
          <cell r="G7" t="str">
            <v>Renda Fixa Índices</v>
          </cell>
          <cell r="J7" t="str">
            <v>PricawaterhouseCoopers Auditores Independentes</v>
          </cell>
          <cell r="K7" t="str">
            <v>Banco Crédit Agricole Brasil S/A.</v>
          </cell>
          <cell r="L7" t="str">
            <v>Fundo Cambial</v>
          </cell>
        </row>
        <row r="8">
          <cell r="A8" t="str">
            <v>CAMILA.MATIAS</v>
          </cell>
          <cell r="B8" t="str">
            <v>ÁPPIA PRIME GESTÃO DE RECURSOS LTDA</v>
          </cell>
          <cell r="C8" t="str">
            <v>BNY MELLON SERVICOS FINANCEIROS DTVM S.A.</v>
          </cell>
          <cell r="G8" t="str">
            <v>Long And Short - Neutro</v>
          </cell>
          <cell r="J8" t="str">
            <v>Audifactor Auditores Independentes</v>
          </cell>
          <cell r="K8" t="str">
            <v>Citibank DTVM S/A.</v>
          </cell>
          <cell r="L8" t="str">
            <v>Fundo Direitos Creditórios</v>
          </cell>
        </row>
        <row r="9">
          <cell r="A9" t="str">
            <v>DANIELA.ZEE</v>
          </cell>
          <cell r="B9" t="str">
            <v>ASHMORE BRASIL GESTORA DE RECURSOS LTDA</v>
          </cell>
          <cell r="C9" t="str">
            <v>BRAM BRADESCO ASSET MANAGEMENT S/A DTVM</v>
          </cell>
          <cell r="G9" t="str">
            <v>Long And Short - Direcional</v>
          </cell>
          <cell r="K9" t="str">
            <v>Caixa Econômica Federal</v>
          </cell>
          <cell r="L9"/>
        </row>
        <row r="10">
          <cell r="A10" t="str">
            <v>ANTONIO.ALBUQUERQUE</v>
          </cell>
          <cell r="B10" t="str">
            <v>ATICO ADMINISTRAÇÃO DE RECURSOS LTDA</v>
          </cell>
          <cell r="C10" t="str">
            <v>BTG PACTUAL SERVIÇOS FINANCEIROS S/A DTVM</v>
          </cell>
          <cell r="G10" t="str">
            <v>Multimercados Macro</v>
          </cell>
          <cell r="K10" t="str">
            <v>Banco Daycoval S/A.</v>
          </cell>
          <cell r="L10"/>
        </row>
        <row r="11">
          <cell r="A11" t="str">
            <v>GABRIELA.SCHOR</v>
          </cell>
          <cell r="B11" t="str">
            <v>BBM I GESTÃO DE RECURSOS LTDA</v>
          </cell>
          <cell r="C11" t="str">
            <v>CREDIT AGRICOLE BRASIL S.A. DISTRIBUIDORA DE TÍTULOS E VALORES MOBILIÁRIOS</v>
          </cell>
          <cell r="G11" t="str">
            <v>Multimercados Trading</v>
          </cell>
          <cell r="K11" t="str">
            <v>BNY Mellon Banco S.A.</v>
          </cell>
        </row>
        <row r="12">
          <cell r="A12" t="str">
            <v>ELENA.ESBAILE</v>
          </cell>
          <cell r="B12" t="str">
            <v>BBM II GESTÃO DE RECURSOS LTDA</v>
          </cell>
          <cell r="C12" t="str">
            <v>DAYCOVAL ASSET MANAGEMENT ADMINISTRACAO DE RECURSOS LTDA</v>
          </cell>
          <cell r="G12" t="str">
            <v>Multimercados Multiestratégia</v>
          </cell>
        </row>
        <row r="13">
          <cell r="A13" t="str">
            <v>LUARA.SILVA</v>
          </cell>
          <cell r="B13" t="str">
            <v>BC GESTÃO DE RECURSOS LTDA</v>
          </cell>
          <cell r="C13" t="str">
            <v>INTRAG DTVM LTDA.</v>
          </cell>
          <cell r="G13" t="str">
            <v>Multimercados Multigestor</v>
          </cell>
        </row>
        <row r="14">
          <cell r="A14" t="str">
            <v>OMAR.WAKED</v>
          </cell>
          <cell r="B14" t="str">
            <v>BEHAVIOR GESTÃO DE CAPITAL LTDA</v>
          </cell>
          <cell r="C14" t="str">
            <v>SUL AMERICA INVESTIMENTOS DISTRIBUIDORA DE TITULOS E VALORES MOBILIARIOS S.A.</v>
          </cell>
          <cell r="G14" t="str">
            <v>Multimercados Juros e Moedas</v>
          </cell>
        </row>
        <row r="15">
          <cell r="A15" t="str">
            <v>RENATO.QUEIROZ</v>
          </cell>
          <cell r="B15" t="str">
            <v>BESAF - BES ATIVOS FINANCEIROS LTDA</v>
          </cell>
          <cell r="C15" t="str">
            <v>VOTORANTIM ASSET MANAGEMENT DTVM LTDA.</v>
          </cell>
          <cell r="G15" t="str">
            <v>Multimercados Estratégia Específica</v>
          </cell>
        </row>
        <row r="16">
          <cell r="B16" t="str">
            <v>BNP PARIBAS ASSET MANAGEMENT BRASIL LTDA</v>
          </cell>
          <cell r="C16" t="str">
            <v>CAIXA ECONÔMICA FEDERAL</v>
          </cell>
          <cell r="G16" t="str">
            <v>Balanceados</v>
          </cell>
        </row>
        <row r="17">
          <cell r="B17" t="str">
            <v>BNY MELLON ARX INVESTIMENTOS LTDA</v>
          </cell>
          <cell r="C17" t="str">
            <v>GRADUAL CCTVM S.A.</v>
          </cell>
          <cell r="G17" t="str">
            <v>Capital Protegido</v>
          </cell>
        </row>
        <row r="18">
          <cell r="B18" t="str">
            <v>BRAM - BRADESCO ASSET MANAGEMENT S.A. DISTRIBUIDORA DE TÍTULOS E VALORES MOBILIÁRIOS</v>
          </cell>
          <cell r="C18" t="str">
            <v>CREDIT SUISSE HEDGING-GRIFFO CORRETORA DE VALORES S.A.</v>
          </cell>
          <cell r="G18" t="str">
            <v>Investimento no Exterior</v>
          </cell>
        </row>
        <row r="19">
          <cell r="B19" t="str">
            <v>BRASIL PLURAL GESTÃO DE RECURSOS LTDA</v>
          </cell>
          <cell r="C19" t="str">
            <v>Banco Modal S.A.</v>
          </cell>
          <cell r="G19" t="str">
            <v>Ações IBOVESPA Indexado</v>
          </cell>
        </row>
        <row r="20">
          <cell r="B20" t="str">
            <v>BRAVIA CAPITAL INVESTIMENTOS LTDA</v>
          </cell>
          <cell r="C20" t="str">
            <v>SOCOPA SOCIEDADE CORRETORA PAULISTA</v>
          </cell>
          <cell r="G20" t="str">
            <v>Ações IBOVESPA Ativo</v>
          </cell>
        </row>
        <row r="21">
          <cell r="B21" t="str">
            <v>BRZ INVESTIMENTOS LTDA</v>
          </cell>
          <cell r="G21" t="str">
            <v>Ações IBrX Indexado</v>
          </cell>
        </row>
        <row r="22">
          <cell r="B22" t="str">
            <v>BTG PACTUAL ASSET MANAGEMENT S/A DTVM</v>
          </cell>
          <cell r="G22" t="str">
            <v>Ações IBrX Ativo</v>
          </cell>
        </row>
        <row r="23">
          <cell r="B23" t="str">
            <v>CAPITANIA S/A</v>
          </cell>
          <cell r="G23" t="str">
            <v>Ações Setoriais</v>
          </cell>
        </row>
        <row r="24">
          <cell r="B24" t="str">
            <v>CLARITAS ADMINISTRAÇÃO DE RECURSOS LTDA</v>
          </cell>
          <cell r="G24" t="str">
            <v>Ações FMP - FGTS</v>
          </cell>
        </row>
        <row r="25">
          <cell r="B25" t="str">
            <v>CREDIT AGRICOLE BRASIL S.A. DISTRIBUIDORA DE TÍTULOS E VALORES MOBILIÁRIOS</v>
          </cell>
          <cell r="G25" t="str">
            <v>Ações Small Caps</v>
          </cell>
        </row>
        <row r="26">
          <cell r="B26" t="str">
            <v>CULTINVEST ASSET MANAGEMENT LTDA</v>
          </cell>
          <cell r="G26" t="str">
            <v>Ações Dividendos</v>
          </cell>
        </row>
        <row r="27">
          <cell r="B27" t="str">
            <v>DAYCOVAL ASSET MANAGEMENT ADMINISTRACAO DE RECURSOS LTDA</v>
          </cell>
          <cell r="G27" t="str">
            <v>Ações Sustentabilidade/Governança</v>
          </cell>
        </row>
        <row r="28">
          <cell r="B28" t="str">
            <v>DLM INVISTA ASSET MANAGEMENT S.A.</v>
          </cell>
          <cell r="G28" t="str">
            <v>Ações Livre</v>
          </cell>
        </row>
        <row r="29">
          <cell r="B29" t="str">
            <v>DUNA ASSET MANAGEMENT LTDA.</v>
          </cell>
          <cell r="G29" t="str">
            <v>Fundos Fechados de Ações</v>
          </cell>
        </row>
        <row r="30">
          <cell r="B30" t="str">
            <v>EAGLE CAPITAL S/S LTDA</v>
          </cell>
          <cell r="G30" t="str">
            <v>Cambial</v>
          </cell>
        </row>
        <row r="31">
          <cell r="B31" t="str">
            <v>EDGE BRASIL GESTÃO DE ATIVOS LTDA.</v>
          </cell>
          <cell r="G31" t="str">
            <v>Previdência Renda Fixa</v>
          </cell>
        </row>
        <row r="32">
          <cell r="B32" t="str">
            <v>EFFECTUS INVESTIMENTOS LTDA</v>
          </cell>
          <cell r="G32" t="str">
            <v>Previdência Balanceados - até 15</v>
          </cell>
        </row>
        <row r="33">
          <cell r="B33" t="str">
            <v>EQUITAS ADMINISTRAÇÃO DE FUNDOS DE INVESTIMENTOS LTDA.</v>
          </cell>
          <cell r="G33" t="str">
            <v>Previdência Balanceados - de 15-30</v>
          </cell>
        </row>
        <row r="34">
          <cell r="B34" t="str">
            <v>FAMA INVESTIMENTOS LTDA</v>
          </cell>
          <cell r="G34" t="str">
            <v>Previdência Balanceados - acima de 30</v>
          </cell>
        </row>
        <row r="35">
          <cell r="B35" t="str">
            <v>FAR FATOR ADM DE RECURSOS LTDA</v>
          </cell>
          <cell r="G35" t="str">
            <v>Previdência Multimercados</v>
          </cell>
        </row>
        <row r="36">
          <cell r="B36" t="str">
            <v>FIDES ASSET MANAGEMENT LTDA</v>
          </cell>
          <cell r="G36" t="str">
            <v>Previdência Data-Alvo</v>
          </cell>
        </row>
        <row r="37">
          <cell r="B37" t="str">
            <v>FLAG ASSET MANAGEMENT GESTORA DE RECURSOS LTDA</v>
          </cell>
          <cell r="G37" t="str">
            <v>Previdência Ações</v>
          </cell>
        </row>
        <row r="38">
          <cell r="B38" t="str">
            <v>FRAM CAPITAL GESTÃO DE ATIVOS LTDA.</v>
          </cell>
          <cell r="G38" t="str">
            <v>Exclusivos Fechados</v>
          </cell>
        </row>
        <row r="39">
          <cell r="B39" t="str">
            <v>FRANKLIN TEMPLETON INVESTIMENTOS (BRASIL) LTDA</v>
          </cell>
          <cell r="G39" t="str">
            <v>Off Shore Renda Fixa</v>
          </cell>
        </row>
        <row r="40">
          <cell r="B40" t="str">
            <v>GAP GESTORA DE RECURSOS LTDA</v>
          </cell>
          <cell r="G40" t="str">
            <v>Off Shore Renda Variável</v>
          </cell>
        </row>
        <row r="41">
          <cell r="B41" t="str">
            <v>GAP PRUDENTIAL LT GESTÃO DE RECURSOS LTDA.</v>
          </cell>
          <cell r="G41" t="str">
            <v>Off Shore Mistos</v>
          </cell>
        </row>
        <row r="42">
          <cell r="B42" t="str">
            <v>GAVEA INVESTIMENTOS LTDA</v>
          </cell>
          <cell r="G42" t="str">
            <v>Fomento Mercantil</v>
          </cell>
        </row>
        <row r="43">
          <cell r="B43" t="str">
            <v>GDX INVESTIMENTOS LTDA</v>
          </cell>
          <cell r="G43" t="str">
            <v>Financeiro</v>
          </cell>
        </row>
        <row r="44">
          <cell r="B44" t="str">
            <v>GPM GESTÃO DE RECURSOS LTDA</v>
          </cell>
          <cell r="G44" t="str">
            <v>Agro, Indústria e Comércio</v>
          </cell>
        </row>
        <row r="45">
          <cell r="B45" t="str">
            <v>GTI ADMINISTRAÇÃO DE RECURSOS LTDA</v>
          </cell>
          <cell r="G45" t="str">
            <v>Outros</v>
          </cell>
        </row>
        <row r="46">
          <cell r="B46" t="str">
            <v>GUEPARDO INVESTIMENTOS LTDA</v>
          </cell>
          <cell r="G46" t="str">
            <v>Fundo de Índices (ETF)</v>
          </cell>
        </row>
        <row r="47">
          <cell r="B47" t="str">
            <v>HIX INVESTIMENTOS LTDA</v>
          </cell>
          <cell r="G47" t="str">
            <v>Fundos de Participações</v>
          </cell>
        </row>
        <row r="48">
          <cell r="B48" t="str">
            <v>HUMAITÁ INVESTIMENTOS LTDA</v>
          </cell>
          <cell r="G48" t="str">
            <v>Fundos de Investimento Imobiliário</v>
          </cell>
        </row>
        <row r="49">
          <cell r="B49" t="str">
            <v>IBIUNA GESTAO DE RECURSOS LTDA.</v>
          </cell>
        </row>
        <row r="50">
          <cell r="B50" t="str">
            <v>ICATU VANGUARDA ADMINISTRACAO DE RECURSOS LTDA</v>
          </cell>
        </row>
        <row r="51">
          <cell r="B51" t="str">
            <v>J. P. MORGAN ADMINISTRADORA DE CARTEIRAS BRASIL LTDA</v>
          </cell>
        </row>
        <row r="52">
          <cell r="B52" t="str">
            <v>JARDIM BOTANICO PARTNERS INVESTIMENTOS LTDA</v>
          </cell>
        </row>
        <row r="53">
          <cell r="B53" t="str">
            <v>JGP GESTÃO DE RECURSOS LTDA</v>
          </cell>
        </row>
        <row r="54">
          <cell r="B54" t="str">
            <v>KADIMA GESTÃO DE INVESTIMENTOS LTDA</v>
          </cell>
        </row>
        <row r="55">
          <cell r="B55" t="str">
            <v>KAPITALO INVESTIMENTOS LTDA</v>
          </cell>
        </row>
        <row r="56">
          <cell r="B56" t="str">
            <v>KINEA INVESTIMENTOS LTDA.</v>
          </cell>
        </row>
        <row r="57">
          <cell r="B57" t="str">
            <v>KODJA INVESTIMENTOS LTDA</v>
          </cell>
        </row>
        <row r="58">
          <cell r="B58" t="str">
            <v>KONDOR ADMINISTRADORA E GESTORA DE RECURSOS FINANCEIROS LTDA.</v>
          </cell>
        </row>
        <row r="59">
          <cell r="B59" t="str">
            <v>KYROS GESTÃO DE RECURSOS LTDA</v>
          </cell>
        </row>
        <row r="60">
          <cell r="B60" t="str">
            <v>LACAN INVESTIMENTOS E PARTICIPACOES LTDA</v>
          </cell>
        </row>
        <row r="61">
          <cell r="B61" t="str">
            <v>LEGAN ADMINISTRAÇÃO DE RECURSOS LTDA</v>
          </cell>
        </row>
        <row r="62">
          <cell r="B62" t="str">
            <v>MAPFRE DTVM S.A.</v>
          </cell>
        </row>
        <row r="63">
          <cell r="B63" t="str">
            <v>MARLIN-GESTÃO DE RECURSOS LTDA</v>
          </cell>
        </row>
        <row r="64">
          <cell r="B64" t="str">
            <v>MAUA INVESTIMENTOS LTDA</v>
          </cell>
        </row>
        <row r="65">
          <cell r="B65" t="str">
            <v>MCAP INVESTIMENTOS LTDA.</v>
          </cell>
        </row>
        <row r="66">
          <cell r="B66" t="str">
            <v>MERCATTO GESTAO DE RECURSOS S/C LTDA</v>
          </cell>
        </row>
        <row r="67">
          <cell r="B67" t="str">
            <v>META ASSET MANAGEMENT LTDA.</v>
          </cell>
        </row>
        <row r="68">
          <cell r="B68" t="str">
            <v>MIRAE ASSET GLOBAL INVESTIMENTOS (BRASIL) GESTÃO DE RECURSOS LTDA.</v>
          </cell>
        </row>
        <row r="69">
          <cell r="B69" t="str">
            <v>MODAL ASSET MANAGEMENT LTDA</v>
          </cell>
        </row>
        <row r="70">
          <cell r="B70" t="str">
            <v>NEST INVESTIMENTOS LTDA</v>
          </cell>
        </row>
        <row r="71">
          <cell r="B71" t="str">
            <v>NP ADMINISTRAÇÃO DE RECURSOS LTDA</v>
          </cell>
        </row>
        <row r="72">
          <cell r="B72" t="str">
            <v>OCEANA INVESTIMENTOS ADMINISTRADORA DE CARTEIRA DE VALORES MOBILIÁRIOS LTDA</v>
          </cell>
        </row>
        <row r="73">
          <cell r="B73" t="str">
            <v>OPPORTUNITY ASSET ADMINISTRADORA DE RECURSOS DE TERCEIROS LTDA</v>
          </cell>
        </row>
        <row r="74">
          <cell r="B74" t="str">
            <v>OPPORTUNITY GESTORA DE RECURSOS LTDA</v>
          </cell>
        </row>
        <row r="75">
          <cell r="B75" t="str">
            <v>OPUS GESTAO DE RECURSOS LTDA</v>
          </cell>
        </row>
        <row r="76">
          <cell r="B76" t="str">
            <v>PACIFICO GESTÃO DE RECURSOS LTDA</v>
          </cell>
        </row>
        <row r="77">
          <cell r="B77" t="str">
            <v>PATRIA INVESTIMENTOS LTDA</v>
          </cell>
        </row>
        <row r="78">
          <cell r="B78" t="str">
            <v>PERFIN ADMINISTRAÇÃO DE RECURSOS LTDA</v>
          </cell>
        </row>
        <row r="79">
          <cell r="B79" t="str">
            <v>QUELUZ GESTÃO DE RECURSOS FINANCEIROS LTDA</v>
          </cell>
        </row>
        <row r="80">
          <cell r="B80" t="str">
            <v>QUEST INVESTIMENTOS LTDA.</v>
          </cell>
        </row>
        <row r="81">
          <cell r="B81" t="str">
            <v>RIO BRAVO INVESTIMENTOS LTDA</v>
          </cell>
        </row>
        <row r="82">
          <cell r="B82" t="str">
            <v>RIO PERFORMANCE GESTÃO DE RECURSOS LTDA</v>
          </cell>
        </row>
        <row r="83">
          <cell r="B83" t="str">
            <v>RMW INVESTIMENTOS - ADMINISTRAÇÃO DE RECURSOS MOBILIÁRIOS LTDA</v>
          </cell>
        </row>
        <row r="84">
          <cell r="B84" t="str">
            <v>SAGA CONSULTORIA E GESTAO DE INVESTIMENTOS FINANCEIROS LTDA</v>
          </cell>
        </row>
        <row r="85">
          <cell r="B85" t="str">
            <v>SCHRODER INVESTMENT MANAGEMENT BRASIL LTDA</v>
          </cell>
        </row>
        <row r="86">
          <cell r="B86" t="str">
            <v>SDA GESTÃO DE RECURSOS LTDA</v>
          </cell>
        </row>
        <row r="87">
          <cell r="B87" t="str">
            <v>SET INVESTIMENTOS GESTÃO DE ATIVOS LTDA.</v>
          </cell>
        </row>
        <row r="88">
          <cell r="B88" t="str">
            <v>SPARTA ADMINISTRADORA DE RECURSOS LTDA</v>
          </cell>
        </row>
        <row r="89">
          <cell r="B89" t="str">
            <v>SPX GESTÃO DE RECURSOS LTDA</v>
          </cell>
        </row>
        <row r="90">
          <cell r="B90" t="str">
            <v>SUL AMÉRICA INVESTIMENTOS DTVM S.A.</v>
          </cell>
        </row>
        <row r="91">
          <cell r="B91" t="str">
            <v>TEÓRICA GESTORA DE RECURSOS LTDA</v>
          </cell>
        </row>
        <row r="92">
          <cell r="B92" t="str">
            <v>TRAPEZUS GESTÃO DE RECURSOS LTDA.</v>
          </cell>
        </row>
        <row r="93">
          <cell r="B93" t="str">
            <v>UJAY CAPITAL INVESTIMENTOS LTDA</v>
          </cell>
        </row>
        <row r="94">
          <cell r="B94" t="str">
            <v>VALORA GESTÃO DE INVESTIMENTOS LTDA.</v>
          </cell>
        </row>
        <row r="95">
          <cell r="B95" t="str">
            <v>VENTURESTAR GESTAO DE RECURSOS LTDA</v>
          </cell>
        </row>
        <row r="96">
          <cell r="B96" t="str">
            <v>VICTOIRE BRASIL INVESTIMENTOS ADMINISTRAÇÃO DE RECURSOS LTDA</v>
          </cell>
        </row>
        <row r="97">
          <cell r="B97" t="str">
            <v>VIX CAPITAL GESTAO DE RECURSOS LTDA</v>
          </cell>
        </row>
        <row r="98">
          <cell r="B98" t="str">
            <v>VOTORANTIM ASSET MANAGEMENT DTVM LTDA.</v>
          </cell>
        </row>
        <row r="99">
          <cell r="B99" t="str">
            <v>WESTERN ASSET MANAGEMENT COMPANY DTVM LTDA</v>
          </cell>
        </row>
        <row r="100">
          <cell r="B100" t="str">
            <v>XP GESTÃO DE RECURSOS LTDA</v>
          </cell>
        </row>
        <row r="101">
          <cell r="B101" t="str">
            <v>XP INVESTIMENTOS CCTVM S.A.</v>
          </cell>
        </row>
        <row r="102">
          <cell r="B102" t="str">
            <v>OPPORTUNITY GESTÃO INTERNACIONAL DE RECURSOS LTDA.</v>
          </cell>
        </row>
        <row r="103">
          <cell r="B103" t="str">
            <v>GENUS CAPITAL GROUP GESTAO DE RECURSOS LTDA</v>
          </cell>
        </row>
        <row r="104">
          <cell r="B104" t="str">
            <v>CAIXA ECONOMICA FEDERAL</v>
          </cell>
        </row>
        <row r="105">
          <cell r="B105" t="str">
            <v>LEBLON EQUITIES GESTÃO DE RECURSOS LTDA.</v>
          </cell>
        </row>
        <row r="106">
          <cell r="B106" t="str">
            <v>MÁXIMA ASSET MANAGEMENT S.A</v>
          </cell>
        </row>
        <row r="107">
          <cell r="B107" t="str">
            <v>IBIRAPUERA PERFORMANCE INVESTIMENTOS LTDA.</v>
          </cell>
        </row>
        <row r="108">
          <cell r="B108" t="str">
            <v>ORBE INVESTIMENTOS E PARTICIPACOES LTDA</v>
          </cell>
        </row>
        <row r="109">
          <cell r="B109" t="str">
            <v>FLORENÇA GESTÃO DE RECURSOS LTDA</v>
          </cell>
        </row>
        <row r="110">
          <cell r="B110" t="str">
            <v>NOVA SRM ADMINISTRAÇÃO DE RECURSOS E FINANÇAS S.A.</v>
          </cell>
        </row>
        <row r="111">
          <cell r="B111" t="str">
            <v>INDIE CAPITAL INVESTIMENTOS LTDA</v>
          </cell>
        </row>
        <row r="112">
          <cell r="B112" t="str">
            <v>CANEPA ASSET MANAGEMENT-CAM BRASIL GESTAO DE RECURSOS LTDA.</v>
          </cell>
        </row>
        <row r="113">
          <cell r="B113" t="str">
            <v>ABSOLUTE GESTAO DE INVESTIMENTO LTDA</v>
          </cell>
        </row>
        <row r="114">
          <cell r="B114" t="str">
            <v>MURANO INVESTIMENTOS GESTÃO DE RECURSOS LTDA.</v>
          </cell>
        </row>
        <row r="115">
          <cell r="B115" t="str">
            <v>MINT CAPITAL GESTORA DE RECURSOS Ltda</v>
          </cell>
        </row>
        <row r="116">
          <cell r="B116" t="str">
            <v>CREDIT SUISSE HEDGING-GRIFFO CORRETORA DE VALORES S.A.</v>
          </cell>
        </row>
        <row r="117">
          <cell r="B117" t="str">
            <v>3G Capital Gestora de Recursos LTDA</v>
          </cell>
        </row>
        <row r="118">
          <cell r="B118" t="str">
            <v>Peninsula Administração de Recursos e Investimentos S.A.</v>
          </cell>
        </row>
        <row r="119">
          <cell r="B119" t="str">
            <v>Itaim Asset Gestão de Investimentos Ltda</v>
          </cell>
        </row>
        <row r="120">
          <cell r="B120" t="str">
            <v>Venturestar Investimentos Ltda.</v>
          </cell>
        </row>
        <row r="121">
          <cell r="B121" t="str">
            <v>Vinci Gestora de Recursos Ltda.</v>
          </cell>
        </row>
        <row r="122">
          <cell r="B122" t="str">
            <v>PATRIMONIAL ASSET MANAGEMENT LTDA</v>
          </cell>
        </row>
        <row r="123">
          <cell r="B123" t="str">
            <v>Porto Seguro Invevstimentos Ltda.</v>
          </cell>
        </row>
        <row r="124">
          <cell r="B124" t="str">
            <v>Artesanal Investimentos</v>
          </cell>
        </row>
        <row r="125">
          <cell r="B125" t="str">
            <v>Principia Capital Management</v>
          </cell>
        </row>
        <row r="126">
          <cell r="B126" t="str">
            <v>SONAR SERVIÇOS DE INVESTIMENTO LTDA</v>
          </cell>
        </row>
        <row r="127">
          <cell r="B127" t="str">
            <v>DEUTSCHE BANK</v>
          </cell>
        </row>
        <row r="128">
          <cell r="B128" t="str">
            <v>Iporanga Investimentos Ltda</v>
          </cell>
        </row>
        <row r="129">
          <cell r="B129" t="str">
            <v>ARAÚJO FONTES CONSULTORA E ADMINISTRAÇÃO DE RECURSOS LTDA</v>
          </cell>
        </row>
        <row r="130">
          <cell r="B130" t="str">
            <v>MORE INVEST GESTORA DE RECURSOS LTDA</v>
          </cell>
        </row>
        <row r="131">
          <cell r="B131" t="str">
            <v>Grau Gestão de Ativos LTDa</v>
          </cell>
        </row>
        <row r="132">
          <cell r="B132" t="str">
            <v>XP Advisory</v>
          </cell>
        </row>
        <row r="133">
          <cell r="B133" t="str">
            <v>Quatá Investimentos</v>
          </cell>
        </row>
        <row r="134">
          <cell r="B134" t="str">
            <v>Alaska Asset Management</v>
          </cell>
        </row>
        <row r="135">
          <cell r="B135" t="str">
            <v>NCH Brasil Gestora</v>
          </cell>
        </row>
        <row r="136">
          <cell r="B136" t="str">
            <v>Safari Capital</v>
          </cell>
        </row>
        <row r="137">
          <cell r="B137" t="str">
            <v>Adam Capital</v>
          </cell>
        </row>
        <row r="138">
          <cell r="B138" t="str">
            <v>Horus Investimentos Gestora de Recursos LTDA</v>
          </cell>
        </row>
        <row r="139">
          <cell r="B139" t="str">
            <v>AWX Gestão de Ativos LTDA</v>
          </cell>
        </row>
        <row r="140">
          <cell r="B140" t="str">
            <v>RPS Capital</v>
          </cell>
        </row>
        <row r="141">
          <cell r="B141" t="str">
            <v>Canvas Capital</v>
          </cell>
        </row>
        <row r="142">
          <cell r="B142" t="str">
            <v>Solis Capital</v>
          </cell>
        </row>
        <row r="143">
          <cell r="B143" t="str">
            <v>Vertra Capital</v>
          </cell>
        </row>
        <row r="144">
          <cell r="B144" t="str">
            <v>Vintage Investimentos</v>
          </cell>
        </row>
        <row r="145">
          <cell r="B145"/>
        </row>
        <row r="146">
          <cell r="B146"/>
        </row>
        <row r="147">
          <cell r="B147"/>
        </row>
        <row r="148">
          <cell r="B148"/>
        </row>
        <row r="149">
          <cell r="B149"/>
        </row>
        <row r="150">
          <cell r="B150"/>
        </row>
        <row r="151">
          <cell r="B151"/>
        </row>
        <row r="152">
          <cell r="B152"/>
        </row>
        <row r="153">
          <cell r="B153"/>
        </row>
        <row r="154">
          <cell r="B154"/>
        </row>
        <row r="155">
          <cell r="B155"/>
        </row>
        <row r="156">
          <cell r="B156"/>
        </row>
        <row r="157">
          <cell r="B157"/>
        </row>
        <row r="158">
          <cell r="B158"/>
        </row>
        <row r="159">
          <cell r="B159"/>
        </row>
        <row r="160">
          <cell r="B160"/>
        </row>
        <row r="161">
          <cell r="B161"/>
        </row>
        <row r="162">
          <cell r="B162"/>
        </row>
        <row r="163">
          <cell r="B163"/>
        </row>
        <row r="164">
          <cell r="B164"/>
        </row>
        <row r="165">
          <cell r="B165"/>
        </row>
        <row r="166">
          <cell r="B166"/>
        </row>
        <row r="167">
          <cell r="B167"/>
        </row>
        <row r="168">
          <cell r="B168"/>
        </row>
        <row r="169">
          <cell r="B169"/>
        </row>
        <row r="170">
          <cell r="B170"/>
        </row>
        <row r="171">
          <cell r="B171"/>
        </row>
        <row r="172">
          <cell r="B172"/>
        </row>
        <row r="173">
          <cell r="B173"/>
        </row>
        <row r="174">
          <cell r="B174"/>
        </row>
        <row r="175">
          <cell r="B175"/>
        </row>
        <row r="176">
          <cell r="B176"/>
        </row>
        <row r="177">
          <cell r="B177"/>
        </row>
        <row r="178">
          <cell r="B178"/>
        </row>
        <row r="179">
          <cell r="B179"/>
        </row>
        <row r="180">
          <cell r="B180"/>
        </row>
        <row r="181">
          <cell r="B181"/>
        </row>
        <row r="182">
          <cell r="B182"/>
        </row>
        <row r="183">
          <cell r="B183"/>
        </row>
        <row r="184">
          <cell r="B184"/>
        </row>
        <row r="185">
          <cell r="B185"/>
        </row>
        <row r="186">
          <cell r="B186"/>
        </row>
        <row r="187">
          <cell r="B187"/>
        </row>
        <row r="188">
          <cell r="B188"/>
        </row>
        <row r="189">
          <cell r="B189"/>
        </row>
        <row r="190">
          <cell r="B190"/>
        </row>
        <row r="191">
          <cell r="B191"/>
        </row>
        <row r="192">
          <cell r="B192"/>
        </row>
        <row r="193">
          <cell r="B193"/>
        </row>
        <row r="194">
          <cell r="B194"/>
        </row>
        <row r="195">
          <cell r="B195"/>
        </row>
        <row r="196">
          <cell r="B196"/>
        </row>
        <row r="197">
          <cell r="B197"/>
        </row>
        <row r="198">
          <cell r="B198"/>
        </row>
        <row r="199">
          <cell r="B199"/>
        </row>
        <row r="200">
          <cell r="B200"/>
        </row>
        <row r="201">
          <cell r="B201"/>
        </row>
        <row r="202">
          <cell r="B202"/>
        </row>
        <row r="203">
          <cell r="B203"/>
        </row>
        <row r="204">
          <cell r="B204"/>
        </row>
        <row r="205">
          <cell r="B205"/>
        </row>
        <row r="206">
          <cell r="B206"/>
        </row>
        <row r="207">
          <cell r="B207"/>
        </row>
        <row r="208">
          <cell r="B208"/>
        </row>
        <row r="209">
          <cell r="B209"/>
        </row>
        <row r="210">
          <cell r="B210"/>
        </row>
        <row r="211">
          <cell r="B211"/>
        </row>
        <row r="212">
          <cell r="B212"/>
        </row>
        <row r="213">
          <cell r="B213"/>
        </row>
        <row r="214">
          <cell r="B214"/>
        </row>
        <row r="215">
          <cell r="B215"/>
        </row>
        <row r="216">
          <cell r="B216"/>
        </row>
        <row r="217">
          <cell r="B217"/>
        </row>
        <row r="218">
          <cell r="B218"/>
        </row>
        <row r="219">
          <cell r="B219"/>
        </row>
        <row r="220">
          <cell r="B220"/>
        </row>
        <row r="221">
          <cell r="B221"/>
        </row>
        <row r="222">
          <cell r="B222"/>
        </row>
        <row r="223">
          <cell r="B223"/>
        </row>
        <row r="224">
          <cell r="B224"/>
        </row>
        <row r="225">
          <cell r="B225"/>
        </row>
        <row r="226">
          <cell r="B226"/>
        </row>
        <row r="227">
          <cell r="B227"/>
        </row>
        <row r="228">
          <cell r="B228"/>
        </row>
        <row r="229">
          <cell r="B229"/>
        </row>
        <row r="230">
          <cell r="B230"/>
        </row>
        <row r="231">
          <cell r="B231"/>
        </row>
        <row r="232">
          <cell r="B232"/>
        </row>
        <row r="233">
          <cell r="B233"/>
        </row>
        <row r="234">
          <cell r="B234"/>
        </row>
        <row r="235">
          <cell r="B235"/>
        </row>
        <row r="236">
          <cell r="B236"/>
        </row>
        <row r="237">
          <cell r="B237"/>
        </row>
        <row r="238">
          <cell r="B238"/>
        </row>
        <row r="239">
          <cell r="B239"/>
        </row>
        <row r="240">
          <cell r="B240"/>
        </row>
        <row r="241">
          <cell r="B241"/>
        </row>
        <row r="242">
          <cell r="B242"/>
        </row>
        <row r="243">
          <cell r="B243"/>
        </row>
        <row r="244">
          <cell r="B244"/>
        </row>
        <row r="245">
          <cell r="B245"/>
        </row>
        <row r="246">
          <cell r="B246"/>
        </row>
        <row r="247">
          <cell r="B247"/>
        </row>
        <row r="248">
          <cell r="B248"/>
        </row>
        <row r="249">
          <cell r="B249"/>
        </row>
        <row r="250">
          <cell r="B250"/>
        </row>
        <row r="251">
          <cell r="B251"/>
        </row>
        <row r="252">
          <cell r="B252"/>
        </row>
        <row r="253">
          <cell r="B253"/>
        </row>
        <row r="254">
          <cell r="B254"/>
        </row>
        <row r="255">
          <cell r="B255"/>
        </row>
        <row r="256">
          <cell r="B256"/>
        </row>
        <row r="257">
          <cell r="B257"/>
        </row>
        <row r="258">
          <cell r="B258"/>
        </row>
        <row r="259">
          <cell r="B259"/>
        </row>
        <row r="260">
          <cell r="B260"/>
        </row>
        <row r="261">
          <cell r="B261"/>
        </row>
        <row r="262">
          <cell r="B262"/>
        </row>
        <row r="263">
          <cell r="B263"/>
        </row>
        <row r="264">
          <cell r="B264"/>
        </row>
        <row r="265">
          <cell r="B265"/>
        </row>
        <row r="266">
          <cell r="B266"/>
        </row>
        <row r="267">
          <cell r="B267"/>
        </row>
        <row r="268">
          <cell r="B268"/>
        </row>
        <row r="269">
          <cell r="B269"/>
        </row>
        <row r="270">
          <cell r="B270"/>
        </row>
        <row r="271">
          <cell r="B271"/>
        </row>
        <row r="272">
          <cell r="B272"/>
        </row>
        <row r="273">
          <cell r="B273"/>
        </row>
        <row r="274">
          <cell r="B274"/>
        </row>
        <row r="275">
          <cell r="B275"/>
        </row>
        <row r="276">
          <cell r="B276"/>
        </row>
        <row r="277">
          <cell r="B277"/>
        </row>
        <row r="278">
          <cell r="B278"/>
        </row>
        <row r="279">
          <cell r="B279"/>
        </row>
        <row r="280">
          <cell r="B280"/>
        </row>
        <row r="281">
          <cell r="B281"/>
        </row>
        <row r="282">
          <cell r="B282"/>
        </row>
        <row r="283">
          <cell r="B283"/>
        </row>
        <row r="284">
          <cell r="B284"/>
        </row>
        <row r="285">
          <cell r="B285"/>
        </row>
        <row r="286">
          <cell r="B286"/>
        </row>
        <row r="287">
          <cell r="B287"/>
        </row>
        <row r="288">
          <cell r="B288"/>
        </row>
        <row r="289">
          <cell r="B289"/>
        </row>
        <row r="290">
          <cell r="B290"/>
        </row>
        <row r="291">
          <cell r="B291"/>
        </row>
        <row r="292">
          <cell r="B292"/>
        </row>
        <row r="293">
          <cell r="B293"/>
        </row>
        <row r="294">
          <cell r="B294"/>
        </row>
        <row r="295">
          <cell r="B295"/>
        </row>
        <row r="296">
          <cell r="B296"/>
        </row>
        <row r="297">
          <cell r="B297"/>
        </row>
        <row r="298">
          <cell r="B298"/>
        </row>
        <row r="299">
          <cell r="B299"/>
        </row>
        <row r="300">
          <cell r="B300"/>
        </row>
        <row r="301">
          <cell r="B301"/>
        </row>
        <row r="302">
          <cell r="B302"/>
        </row>
        <row r="303">
          <cell r="B303"/>
        </row>
        <row r="304">
          <cell r="B304"/>
        </row>
        <row r="305">
          <cell r="B305"/>
        </row>
        <row r="306">
          <cell r="B306"/>
        </row>
        <row r="307">
          <cell r="B307"/>
        </row>
        <row r="308">
          <cell r="B308"/>
        </row>
        <row r="309">
          <cell r="B309"/>
        </row>
        <row r="310">
          <cell r="B310"/>
        </row>
        <row r="311">
          <cell r="B311"/>
        </row>
        <row r="312">
          <cell r="B312"/>
        </row>
        <row r="313">
          <cell r="B313"/>
        </row>
        <row r="314">
          <cell r="B314"/>
        </row>
        <row r="315">
          <cell r="B315"/>
        </row>
        <row r="316">
          <cell r="B316"/>
        </row>
        <row r="317">
          <cell r="B317"/>
        </row>
        <row r="318">
          <cell r="B318"/>
        </row>
        <row r="319">
          <cell r="B319"/>
        </row>
        <row r="320">
          <cell r="B320"/>
        </row>
        <row r="321">
          <cell r="B321"/>
        </row>
        <row r="322">
          <cell r="B322"/>
        </row>
        <row r="323">
          <cell r="B323"/>
        </row>
        <row r="324">
          <cell r="B324"/>
        </row>
        <row r="325">
          <cell r="B325"/>
        </row>
        <row r="326">
          <cell r="B326"/>
        </row>
        <row r="327">
          <cell r="B327"/>
        </row>
        <row r="328">
          <cell r="B328"/>
        </row>
        <row r="329">
          <cell r="B329"/>
        </row>
        <row r="330">
          <cell r="B330"/>
        </row>
        <row r="331">
          <cell r="B331"/>
        </row>
        <row r="332">
          <cell r="B332"/>
        </row>
        <row r="333">
          <cell r="B333"/>
        </row>
        <row r="334">
          <cell r="B334"/>
        </row>
        <row r="335">
          <cell r="B335"/>
        </row>
        <row r="336">
          <cell r="B336"/>
        </row>
        <row r="337">
          <cell r="B337"/>
        </row>
        <row r="338">
          <cell r="B338"/>
        </row>
        <row r="339">
          <cell r="B339"/>
        </row>
        <row r="340">
          <cell r="B340"/>
        </row>
        <row r="341">
          <cell r="B341"/>
        </row>
        <row r="342">
          <cell r="B342"/>
        </row>
        <row r="343">
          <cell r="B343"/>
        </row>
        <row r="344">
          <cell r="B344"/>
        </row>
        <row r="345">
          <cell r="B345"/>
        </row>
        <row r="346">
          <cell r="B346"/>
        </row>
        <row r="347">
          <cell r="B347"/>
        </row>
        <row r="348">
          <cell r="B348"/>
        </row>
        <row r="349">
          <cell r="B349"/>
        </row>
        <row r="350">
          <cell r="B350"/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15"/>
  <dimension ref="A1:AD1085"/>
  <sheetViews>
    <sheetView showGridLines="0" tabSelected="1" zoomScale="90" zoomScaleNormal="90" workbookViewId="0">
      <pane xSplit="2" ySplit="5" topLeftCell="E6" activePane="bottomRight" state="frozen"/>
      <selection activeCell="BA299" sqref="BA299"/>
      <selection pane="topRight" activeCell="BA299" sqref="BA299"/>
      <selection pane="bottomLeft" activeCell="BA299" sqref="BA299"/>
      <selection pane="bottomRight" activeCell="A84" sqref="A84:XFD84"/>
    </sheetView>
  </sheetViews>
  <sheetFormatPr defaultColWidth="0" defaultRowHeight="14.5" zeroHeight="1" x14ac:dyDescent="0.35"/>
  <cols>
    <col min="1" max="1" width="3.81640625" style="63" hidden="1" customWidth="1"/>
    <col min="2" max="2" width="19.54296875" style="63" customWidth="1"/>
    <col min="3" max="3" width="31.08984375" style="39" bestFit="1" customWidth="1"/>
    <col min="4" max="4" width="21.7265625" style="39" customWidth="1"/>
    <col min="5" max="5" width="19.7265625" style="63" customWidth="1"/>
    <col min="6" max="6" width="19.81640625" style="63" customWidth="1"/>
    <col min="7" max="7" width="13.54296875" style="63" customWidth="1"/>
    <col min="8" max="8" width="17.26953125" style="63" customWidth="1"/>
    <col min="9" max="9" width="1.54296875" style="63" customWidth="1"/>
    <col min="10" max="10" width="24.81640625" style="63" customWidth="1"/>
    <col min="11" max="11" width="1.54296875" style="63" customWidth="1"/>
    <col min="12" max="12" width="18.1796875" style="63" customWidth="1"/>
    <col min="13" max="13" width="14.1796875" style="63" customWidth="1"/>
    <col min="14" max="14" width="15.1796875" style="63" customWidth="1"/>
    <col min="15" max="15" width="14.26953125" style="63" customWidth="1"/>
    <col min="16" max="16" width="1.54296875" style="63" customWidth="1"/>
    <col min="17" max="17" width="14.453125" style="63" customWidth="1"/>
    <col min="18" max="18" width="9.7265625" style="63" customWidth="1"/>
    <col min="19" max="19" width="1.54296875" style="63" customWidth="1"/>
    <col min="20" max="21" width="14.453125" style="63" customWidth="1"/>
    <col min="22" max="22" width="1.54296875" style="63" customWidth="1"/>
    <col min="23" max="25" width="14.453125" style="63" customWidth="1"/>
    <col min="26" max="26" width="1.54296875" style="63" customWidth="1"/>
    <col min="27" max="27" width="7.1796875" style="63" customWidth="1"/>
    <col min="28" max="28" width="9.36328125" style="63" customWidth="1"/>
    <col min="29" max="29" width="13.1796875" style="63" customWidth="1"/>
    <col min="30" max="30" width="15.54296875" style="63" customWidth="1"/>
    <col min="31" max="16384" width="0" style="63" hidden="1"/>
  </cols>
  <sheetData>
    <row r="1" spans="1:30" s="72" customFormat="1" x14ac:dyDescent="0.35">
      <c r="C1" s="73"/>
      <c r="D1" s="73"/>
      <c r="J1" s="72">
        <v>14</v>
      </c>
      <c r="L1" s="72">
        <v>32</v>
      </c>
      <c r="M1" s="72">
        <v>33</v>
      </c>
      <c r="N1" s="72">
        <v>35</v>
      </c>
      <c r="O1" s="72">
        <v>34</v>
      </c>
      <c r="Q1" s="72">
        <v>47</v>
      </c>
      <c r="R1" s="72">
        <v>27</v>
      </c>
      <c r="T1" s="72">
        <v>8</v>
      </c>
      <c r="U1" s="72">
        <v>6</v>
      </c>
      <c r="W1" s="72">
        <v>11</v>
      </c>
      <c r="X1" s="72">
        <v>24</v>
      </c>
      <c r="AA1" s="72">
        <v>29</v>
      </c>
      <c r="AD1" s="72">
        <v>26</v>
      </c>
    </row>
    <row r="2" spans="1:30" s="4" customFormat="1" ht="25.5" customHeight="1" x14ac:dyDescent="0.35">
      <c r="A2" s="3"/>
      <c r="B2" s="58" t="s">
        <v>134</v>
      </c>
      <c r="C2" s="84" t="s">
        <v>101</v>
      </c>
      <c r="D2" s="84"/>
      <c r="E2" s="84"/>
      <c r="F2" s="84"/>
      <c r="G2" s="84"/>
      <c r="H2" s="84"/>
      <c r="I2" s="63"/>
      <c r="J2" s="62" t="s">
        <v>102</v>
      </c>
      <c r="K2" s="63"/>
      <c r="L2" s="85" t="s">
        <v>48</v>
      </c>
      <c r="M2" s="85"/>
      <c r="N2" s="85"/>
      <c r="O2" s="85"/>
      <c r="P2" s="63"/>
      <c r="Q2" s="84" t="s">
        <v>107</v>
      </c>
      <c r="R2" s="84"/>
      <c r="S2" s="63"/>
      <c r="T2" s="86" t="s">
        <v>109</v>
      </c>
      <c r="U2" s="86"/>
      <c r="V2" s="63"/>
      <c r="W2" s="86" t="s">
        <v>342</v>
      </c>
      <c r="X2" s="86"/>
      <c r="Y2" s="86"/>
      <c r="Z2" s="63"/>
      <c r="AA2" s="83" t="s">
        <v>114</v>
      </c>
      <c r="AB2" s="83"/>
      <c r="AC2" s="83"/>
      <c r="AD2" s="83"/>
    </row>
    <row r="3" spans="1:30" s="4" customFormat="1" ht="16.5" customHeight="1" x14ac:dyDescent="0.35">
      <c r="A3" s="3"/>
      <c r="B3" s="58"/>
      <c r="C3" s="61"/>
      <c r="D3" s="61"/>
      <c r="E3" s="61"/>
      <c r="F3" s="61"/>
      <c r="G3" s="61"/>
      <c r="H3" s="61"/>
      <c r="I3" s="63"/>
      <c r="J3" s="62"/>
      <c r="K3" s="63"/>
      <c r="L3" s="62"/>
      <c r="M3" s="62"/>
      <c r="N3" s="62"/>
      <c r="O3" s="62"/>
      <c r="P3" s="63"/>
      <c r="Q3" s="61"/>
      <c r="R3" s="61"/>
      <c r="S3" s="63"/>
      <c r="T3" s="59"/>
      <c r="U3" s="59"/>
      <c r="V3" s="63"/>
      <c r="W3" s="59"/>
      <c r="X3" s="59"/>
      <c r="Y3" s="59"/>
      <c r="Z3" s="63"/>
      <c r="AA3" s="60"/>
      <c r="AB3" s="60"/>
      <c r="AC3" s="60"/>
      <c r="AD3" s="60"/>
    </row>
    <row r="4" spans="1:30" s="5" customFormat="1" ht="16.5" customHeight="1" x14ac:dyDescent="0.45">
      <c r="B4" s="51">
        <v>45177</v>
      </c>
      <c r="C4" s="6"/>
      <c r="D4" s="6"/>
      <c r="E4" s="7"/>
      <c r="F4" s="7"/>
      <c r="G4" s="7"/>
      <c r="H4" s="8"/>
      <c r="I4" s="63"/>
      <c r="J4" s="9"/>
      <c r="K4" s="63"/>
      <c r="L4" s="57" t="s">
        <v>108</v>
      </c>
      <c r="M4" s="57"/>
      <c r="N4" s="57"/>
      <c r="O4" s="57"/>
      <c r="P4" s="63"/>
      <c r="Q4" s="57" t="s">
        <v>108</v>
      </c>
      <c r="R4" s="57"/>
      <c r="S4" s="63"/>
      <c r="T4" s="10" t="s">
        <v>118</v>
      </c>
      <c r="U4" s="10" t="s">
        <v>112</v>
      </c>
      <c r="V4" s="63"/>
      <c r="W4" s="10" t="s">
        <v>118</v>
      </c>
      <c r="X4" s="10" t="s">
        <v>118</v>
      </c>
      <c r="Y4" s="10" t="s">
        <v>112</v>
      </c>
      <c r="Z4" s="63"/>
      <c r="AA4" s="50" t="s">
        <v>111</v>
      </c>
      <c r="AB4" s="50" t="s">
        <v>112</v>
      </c>
      <c r="AC4" s="50" t="s">
        <v>142</v>
      </c>
      <c r="AD4" s="50" t="s">
        <v>117</v>
      </c>
    </row>
    <row r="5" spans="1:30" s="12" customFormat="1" ht="26" x14ac:dyDescent="0.35">
      <c r="B5" s="48" t="s">
        <v>49</v>
      </c>
      <c r="C5" s="48" t="s">
        <v>3</v>
      </c>
      <c r="D5" s="48" t="s">
        <v>133</v>
      </c>
      <c r="E5" s="13" t="s">
        <v>50</v>
      </c>
      <c r="F5" s="13" t="s">
        <v>143</v>
      </c>
      <c r="G5" s="13" t="s">
        <v>1</v>
      </c>
      <c r="H5" s="13" t="s">
        <v>99</v>
      </c>
      <c r="I5" s="1"/>
      <c r="J5" s="14" t="s">
        <v>105</v>
      </c>
      <c r="K5" s="1"/>
      <c r="L5" s="14" t="s">
        <v>343</v>
      </c>
      <c r="M5" s="13" t="s">
        <v>103</v>
      </c>
      <c r="N5" s="13" t="s">
        <v>100</v>
      </c>
      <c r="O5" s="15" t="s">
        <v>104</v>
      </c>
      <c r="P5" s="1"/>
      <c r="Q5" s="11" t="s">
        <v>106</v>
      </c>
      <c r="R5" s="13" t="s">
        <v>2</v>
      </c>
      <c r="S5" s="1"/>
      <c r="T5" s="17" t="s">
        <v>110</v>
      </c>
      <c r="U5" s="16" t="s">
        <v>119</v>
      </c>
      <c r="V5" s="1"/>
      <c r="W5" s="17" t="s">
        <v>340</v>
      </c>
      <c r="X5" s="17" t="s">
        <v>341</v>
      </c>
      <c r="Y5" s="17" t="s">
        <v>113</v>
      </c>
      <c r="Z5" s="1"/>
      <c r="AA5" s="11" t="s">
        <v>115</v>
      </c>
      <c r="AB5" s="13" t="s">
        <v>116</v>
      </c>
      <c r="AC5" s="13" t="s">
        <v>378</v>
      </c>
      <c r="AD5" s="13" t="s">
        <v>393</v>
      </c>
    </row>
    <row r="6" spans="1:30" x14ac:dyDescent="0.35"/>
    <row r="7" spans="1:30" s="5" customFormat="1" ht="15" customHeight="1" x14ac:dyDescent="0.35">
      <c r="A7" s="18"/>
      <c r="B7" s="20" t="s">
        <v>97</v>
      </c>
      <c r="C7" s="19" t="s">
        <v>295</v>
      </c>
      <c r="D7" s="19" t="s">
        <v>180</v>
      </c>
      <c r="E7" s="19" t="s">
        <v>235</v>
      </c>
      <c r="F7" s="19" t="s">
        <v>204</v>
      </c>
      <c r="G7" s="19" t="s">
        <v>205</v>
      </c>
      <c r="H7" s="21">
        <v>0.01</v>
      </c>
      <c r="I7" s="63"/>
      <c r="J7" s="22">
        <v>92.64</v>
      </c>
      <c r="K7" s="63"/>
      <c r="L7" s="23">
        <v>1.9062709346999999E-2</v>
      </c>
      <c r="M7" s="23">
        <v>1.7085668089E-2</v>
      </c>
      <c r="N7" s="23">
        <v>9.5867178260999997E-2</v>
      </c>
      <c r="O7" s="23">
        <v>0.11323129383</v>
      </c>
      <c r="P7" s="49"/>
      <c r="Q7" s="21">
        <v>5.4704595186000002E-3</v>
      </c>
      <c r="R7" s="21">
        <v>9.6781232952000001E-2</v>
      </c>
      <c r="S7" s="49"/>
      <c r="T7" s="52">
        <v>11618.735594</v>
      </c>
      <c r="U7" s="54">
        <v>6.123E-2</v>
      </c>
      <c r="V7" s="55"/>
      <c r="W7" s="52">
        <v>7418443.1509999996</v>
      </c>
      <c r="X7" s="52">
        <v>7984130.4948000005</v>
      </c>
      <c r="Y7" s="44">
        <v>0.92914853481309856</v>
      </c>
      <c r="Z7" s="63"/>
      <c r="AA7" s="45">
        <v>0.5</v>
      </c>
      <c r="AB7" s="23">
        <v>6.4766839378238336E-2</v>
      </c>
      <c r="AC7" s="82" t="s">
        <v>150</v>
      </c>
      <c r="AD7" s="53">
        <v>45169</v>
      </c>
    </row>
    <row r="8" spans="1:30" s="5" customFormat="1" ht="15" customHeight="1" x14ac:dyDescent="0.35">
      <c r="A8" s="18"/>
      <c r="B8" s="20" t="s">
        <v>52</v>
      </c>
      <c r="C8" s="19" t="s">
        <v>202</v>
      </c>
      <c r="D8" s="19" t="s">
        <v>180</v>
      </c>
      <c r="E8" s="19" t="s">
        <v>203</v>
      </c>
      <c r="F8" s="19" t="s">
        <v>204</v>
      </c>
      <c r="G8" s="19" t="s">
        <v>205</v>
      </c>
      <c r="H8" s="21">
        <v>1.2500000000000001E-2</v>
      </c>
      <c r="I8" s="63"/>
      <c r="J8" s="22">
        <v>162.5</v>
      </c>
      <c r="K8" s="63"/>
      <c r="L8" s="23">
        <v>-2.5645725118000002E-3</v>
      </c>
      <c r="M8" s="23">
        <v>8.750361939399999E-2</v>
      </c>
      <c r="N8" s="23">
        <v>0.23281303864000003</v>
      </c>
      <c r="O8" s="23">
        <v>0.15922342746000001</v>
      </c>
      <c r="P8" s="49"/>
      <c r="Q8" s="21">
        <v>5.7965708707E-3</v>
      </c>
      <c r="R8" s="21">
        <v>7.8022122728999999E-2</v>
      </c>
      <c r="S8" s="49"/>
      <c r="T8" s="52">
        <v>3972.1052091000001</v>
      </c>
      <c r="U8" s="54">
        <v>3.236E-2</v>
      </c>
      <c r="V8" s="63"/>
      <c r="W8" s="52">
        <v>3925532.1625000001</v>
      </c>
      <c r="X8" s="52">
        <v>3869076.5797000001</v>
      </c>
      <c r="Y8" s="44">
        <v>1.0145914875648125</v>
      </c>
      <c r="Z8" s="63"/>
      <c r="AA8" s="45">
        <v>0.95</v>
      </c>
      <c r="AB8" s="23">
        <v>7.015384615384615E-2</v>
      </c>
      <c r="AC8" s="82" t="s">
        <v>144</v>
      </c>
      <c r="AD8" s="53">
        <v>45169</v>
      </c>
    </row>
    <row r="9" spans="1:30" s="5" customFormat="1" ht="15" customHeight="1" x14ac:dyDescent="0.35">
      <c r="A9" s="18"/>
      <c r="B9" s="20" t="s">
        <v>90</v>
      </c>
      <c r="C9" s="19" t="s">
        <v>280</v>
      </c>
      <c r="D9" s="19" t="s">
        <v>180</v>
      </c>
      <c r="E9" s="19" t="s">
        <v>235</v>
      </c>
      <c r="F9" s="19" t="s">
        <v>204</v>
      </c>
      <c r="G9" s="19" t="s">
        <v>205</v>
      </c>
      <c r="H9" s="21">
        <v>1.0800000000000001E-2</v>
      </c>
      <c r="I9" s="63"/>
      <c r="J9" s="22">
        <v>99.1</v>
      </c>
      <c r="K9" s="63"/>
      <c r="L9" s="23">
        <v>1.7427408879E-2</v>
      </c>
      <c r="M9" s="23">
        <v>9.6375207601999996E-2</v>
      </c>
      <c r="N9" s="23">
        <v>0.11664665475</v>
      </c>
      <c r="O9" s="23">
        <v>0.11854644237</v>
      </c>
      <c r="P9" s="49"/>
      <c r="Q9" s="21">
        <v>1.2171619840000002E-2</v>
      </c>
      <c r="R9" s="21">
        <v>0.13503434739</v>
      </c>
      <c r="S9" s="49"/>
      <c r="T9" s="52">
        <v>12502.752768</v>
      </c>
      <c r="U9" s="54">
        <v>4.6799999999999994E-2</v>
      </c>
      <c r="V9" s="63"/>
      <c r="W9" s="52">
        <v>5658321.3217000002</v>
      </c>
      <c r="X9" s="52">
        <v>5758807.7001999998</v>
      </c>
      <c r="Y9" s="44">
        <v>0.98255083626138273</v>
      </c>
      <c r="Z9" s="63"/>
      <c r="AA9" s="45">
        <v>1.2</v>
      </c>
      <c r="AB9" s="23">
        <v>0.14530776992936428</v>
      </c>
      <c r="AC9" s="82" t="s">
        <v>150</v>
      </c>
      <c r="AD9" s="53">
        <v>45169</v>
      </c>
    </row>
    <row r="10" spans="1:30" s="5" customFormat="1" ht="15" customHeight="1" x14ac:dyDescent="0.35">
      <c r="A10" s="18"/>
      <c r="B10" s="20" t="s">
        <v>79</v>
      </c>
      <c r="C10" s="19" t="s">
        <v>264</v>
      </c>
      <c r="D10" s="19" t="s">
        <v>180</v>
      </c>
      <c r="E10" s="19" t="s">
        <v>265</v>
      </c>
      <c r="F10" s="19" t="s">
        <v>207</v>
      </c>
      <c r="G10" s="19" t="s">
        <v>207</v>
      </c>
      <c r="H10" s="21">
        <v>6.0000000000000001E-3</v>
      </c>
      <c r="I10" s="63"/>
      <c r="J10" s="22">
        <v>161.27000000000001</v>
      </c>
      <c r="K10" s="63"/>
      <c r="L10" s="23">
        <v>-7.9369796093999999E-4</v>
      </c>
      <c r="M10" s="23">
        <v>4.2351288192999999E-2</v>
      </c>
      <c r="N10" s="23">
        <v>6.5113383849000006E-2</v>
      </c>
      <c r="O10" s="23">
        <v>5.9369985155999998E-2</v>
      </c>
      <c r="P10" s="49"/>
      <c r="Q10" s="21">
        <v>6.7692307691999999E-3</v>
      </c>
      <c r="R10" s="21">
        <v>8.7136929461000004E-2</v>
      </c>
      <c r="S10" s="49"/>
      <c r="T10" s="52">
        <v>10032.796550999999</v>
      </c>
      <c r="U10" s="54">
        <v>4.5030000000000001E-2</v>
      </c>
      <c r="V10" s="63"/>
      <c r="W10" s="52">
        <v>5448922.2203000002</v>
      </c>
      <c r="X10" s="52">
        <v>5176423.2922</v>
      </c>
      <c r="Y10" s="44">
        <v>1.0526423193618286</v>
      </c>
      <c r="Z10" s="63"/>
      <c r="AA10" s="45">
        <v>1.1000000000000001</v>
      </c>
      <c r="AB10" s="23">
        <v>8.1850313139455566E-2</v>
      </c>
      <c r="AC10" s="82" t="s">
        <v>144</v>
      </c>
      <c r="AD10" s="53">
        <v>45169</v>
      </c>
    </row>
    <row r="11" spans="1:30" s="5" customFormat="1" ht="15" customHeight="1" x14ac:dyDescent="0.35">
      <c r="A11" s="18"/>
      <c r="B11" s="20" t="s">
        <v>156</v>
      </c>
      <c r="C11" s="19" t="s">
        <v>301</v>
      </c>
      <c r="D11" s="19" t="s">
        <v>180</v>
      </c>
      <c r="E11" s="19" t="s">
        <v>265</v>
      </c>
      <c r="F11" s="19" t="s">
        <v>302</v>
      </c>
      <c r="G11" s="19" t="s">
        <v>195</v>
      </c>
      <c r="H11" s="21">
        <v>8.5000000000000006E-3</v>
      </c>
      <c r="I11" s="63"/>
      <c r="J11" s="22">
        <v>113.3</v>
      </c>
      <c r="K11" s="63"/>
      <c r="L11" s="23">
        <v>-6.1399277819999994E-3</v>
      </c>
      <c r="M11" s="23">
        <v>6.1667647706000001E-2</v>
      </c>
      <c r="N11" s="23">
        <v>0.22237078823</v>
      </c>
      <c r="O11" s="23">
        <v>0.16944508474</v>
      </c>
      <c r="P11" s="49"/>
      <c r="Q11" s="21">
        <v>6.7950169875000003E-3</v>
      </c>
      <c r="R11" s="21">
        <v>8.5287443268000002E-2</v>
      </c>
      <c r="S11" s="49"/>
      <c r="T11" s="52">
        <v>3640.8558929000001</v>
      </c>
      <c r="U11" s="54">
        <v>2.5259999999999998E-2</v>
      </c>
      <c r="V11" s="63"/>
      <c r="W11" s="52">
        <v>3070550.2113000001</v>
      </c>
      <c r="X11" s="52">
        <v>3017112.4092999999</v>
      </c>
      <c r="Y11" s="44">
        <v>1.017711571446686</v>
      </c>
      <c r="Z11" s="63"/>
      <c r="AA11" s="45">
        <v>0.78</v>
      </c>
      <c r="AB11" s="23">
        <v>8.2612533097969995E-2</v>
      </c>
      <c r="AC11" s="82" t="s">
        <v>144</v>
      </c>
      <c r="AD11" s="53">
        <v>45169</v>
      </c>
    </row>
    <row r="12" spans="1:30" s="5" customFormat="1" ht="15" customHeight="1" x14ac:dyDescent="0.35">
      <c r="A12" s="18"/>
      <c r="B12" s="20" t="s">
        <v>51</v>
      </c>
      <c r="C12" s="19" t="s">
        <v>199</v>
      </c>
      <c r="D12" s="19" t="s">
        <v>180</v>
      </c>
      <c r="E12" s="19" t="s">
        <v>200</v>
      </c>
      <c r="F12" s="19" t="s">
        <v>197</v>
      </c>
      <c r="G12" s="19" t="s">
        <v>201</v>
      </c>
      <c r="H12" s="20">
        <v>1.3500000000000002E-2</v>
      </c>
      <c r="I12" s="63"/>
      <c r="J12" s="22">
        <v>62.88</v>
      </c>
      <c r="K12" s="63"/>
      <c r="L12" s="23">
        <v>-4.7417058022000004E-2</v>
      </c>
      <c r="M12" s="23">
        <v>8.8152581906000005E-2</v>
      </c>
      <c r="N12" s="23">
        <v>0.12942847056000001</v>
      </c>
      <c r="O12" s="23">
        <v>-1.9710448464E-2</v>
      </c>
      <c r="P12" s="49"/>
      <c r="Q12" s="21">
        <v>0</v>
      </c>
      <c r="R12" s="21">
        <v>7.9288256227999995E-2</v>
      </c>
      <c r="S12" s="49"/>
      <c r="T12" s="52">
        <v>1799.4377744999999</v>
      </c>
      <c r="U12" s="54">
        <v>1.376E-2</v>
      </c>
      <c r="V12" s="56"/>
      <c r="W12" s="52">
        <v>1675010.1418000001</v>
      </c>
      <c r="X12" s="52">
        <v>2680791.4885999998</v>
      </c>
      <c r="Y12" s="44">
        <v>0.62481925540383865</v>
      </c>
      <c r="Z12" s="63"/>
      <c r="AA12" s="45">
        <v>0</v>
      </c>
      <c r="AB12" s="23">
        <v>0</v>
      </c>
      <c r="AC12" s="82" t="s">
        <v>144</v>
      </c>
      <c r="AD12" s="53">
        <v>45145</v>
      </c>
    </row>
    <row r="13" spans="1:30" s="5" customFormat="1" ht="15" customHeight="1" x14ac:dyDescent="0.35">
      <c r="A13" s="18"/>
      <c r="B13" s="20" t="s">
        <v>55</v>
      </c>
      <c r="C13" s="19" t="s">
        <v>213</v>
      </c>
      <c r="D13" s="19" t="s">
        <v>214</v>
      </c>
      <c r="E13" s="19" t="s">
        <v>215</v>
      </c>
      <c r="F13" s="19" t="s">
        <v>216</v>
      </c>
      <c r="G13" s="19" t="s">
        <v>216</v>
      </c>
      <c r="H13" s="21">
        <v>2.7700000000000003E-3</v>
      </c>
      <c r="I13" s="63"/>
      <c r="J13" s="22">
        <v>96</v>
      </c>
      <c r="K13" s="63"/>
      <c r="L13" s="23">
        <v>-5.6191524400000005E-3</v>
      </c>
      <c r="M13" s="23">
        <v>6.8563750196000001E-2</v>
      </c>
      <c r="N13" s="23">
        <v>0.22910676959000001</v>
      </c>
      <c r="O13" s="23">
        <v>0.21548267367000001</v>
      </c>
      <c r="P13" s="49"/>
      <c r="Q13" s="21">
        <v>9.2364532020000004E-3</v>
      </c>
      <c r="R13" s="21">
        <v>0.12209628549</v>
      </c>
      <c r="S13" s="49"/>
      <c r="T13" s="52">
        <v>1618.2768635</v>
      </c>
      <c r="U13" s="54">
        <v>1.264E-2</v>
      </c>
      <c r="V13" s="63"/>
      <c r="W13" s="52">
        <v>1528290.24</v>
      </c>
      <c r="X13" s="52">
        <v>1589187.5341</v>
      </c>
      <c r="Y13" s="44">
        <v>0.96168023421195037</v>
      </c>
      <c r="Z13" s="63"/>
      <c r="AA13" s="45">
        <v>0.9</v>
      </c>
      <c r="AB13" s="23">
        <v>0.1125</v>
      </c>
      <c r="AC13" s="82" t="s">
        <v>144</v>
      </c>
      <c r="AD13" s="53">
        <v>45169</v>
      </c>
    </row>
    <row r="14" spans="1:30" s="5" customFormat="1" ht="15" customHeight="1" x14ac:dyDescent="0.35">
      <c r="A14" s="18"/>
      <c r="B14" s="20" t="s">
        <v>70</v>
      </c>
      <c r="C14" s="19" t="s">
        <v>248</v>
      </c>
      <c r="D14" s="19" t="s">
        <v>180</v>
      </c>
      <c r="E14" s="19" t="s">
        <v>184</v>
      </c>
      <c r="F14" s="19" t="s">
        <v>249</v>
      </c>
      <c r="G14" s="19" t="s">
        <v>249</v>
      </c>
      <c r="H14" s="21">
        <v>6.0000000000000001E-3</v>
      </c>
      <c r="I14" s="63"/>
      <c r="J14" s="22">
        <v>231</v>
      </c>
      <c r="K14" s="63"/>
      <c r="L14" s="23">
        <v>8.8832394013000013E-3</v>
      </c>
      <c r="M14" s="23">
        <v>0.14783366795</v>
      </c>
      <c r="N14" s="23">
        <v>0.29998396578000003</v>
      </c>
      <c r="O14" s="23">
        <v>0.19800895917999997</v>
      </c>
      <c r="P14" s="49"/>
      <c r="Q14" s="21">
        <v>8.6542622241000001E-3</v>
      </c>
      <c r="R14" s="21">
        <v>8.3602508074999998E-2</v>
      </c>
      <c r="S14" s="49"/>
      <c r="T14" s="52">
        <v>2640.9001506</v>
      </c>
      <c r="U14" s="54">
        <v>2.342E-2</v>
      </c>
      <c r="V14" s="63"/>
      <c r="W14" s="52">
        <v>2310000</v>
      </c>
      <c r="X14" s="52">
        <v>2264344.6806999999</v>
      </c>
      <c r="Y14" s="44">
        <v>1.0201627074222137</v>
      </c>
      <c r="Z14" s="63"/>
      <c r="AA14" s="45">
        <v>2</v>
      </c>
      <c r="AB14" s="23">
        <v>0.1038961038961039</v>
      </c>
      <c r="AC14" s="82" t="s">
        <v>144</v>
      </c>
      <c r="AD14" s="53">
        <v>45169</v>
      </c>
    </row>
    <row r="15" spans="1:30" s="5" customFormat="1" ht="15" customHeight="1" x14ac:dyDescent="0.35">
      <c r="A15" s="18"/>
      <c r="B15" s="20" t="s">
        <v>137</v>
      </c>
      <c r="C15" s="19" t="s">
        <v>303</v>
      </c>
      <c r="D15" s="19" t="s">
        <v>180</v>
      </c>
      <c r="E15" s="19" t="s">
        <v>184</v>
      </c>
      <c r="F15" s="19" t="s">
        <v>197</v>
      </c>
      <c r="G15" s="19" t="s">
        <v>195</v>
      </c>
      <c r="H15" s="21">
        <v>5.5000000000000005E-3</v>
      </c>
      <c r="I15" s="63"/>
      <c r="J15" s="22">
        <v>114.66</v>
      </c>
      <c r="K15" s="63"/>
      <c r="L15" s="23">
        <v>6.0422906512000003E-2</v>
      </c>
      <c r="M15" s="23">
        <v>0.16142357661999998</v>
      </c>
      <c r="N15" s="23">
        <v>0.28560204918999998</v>
      </c>
      <c r="O15" s="23">
        <v>0.22002243318</v>
      </c>
      <c r="P15" s="49"/>
      <c r="Q15" s="21">
        <v>7.7085436359000002E-3</v>
      </c>
      <c r="R15" s="21">
        <v>9.1554702495000001E-2</v>
      </c>
      <c r="S15" s="49"/>
      <c r="T15" s="52">
        <v>8592.3790542999996</v>
      </c>
      <c r="U15" s="54">
        <v>2.9089999999999998E-2</v>
      </c>
      <c r="V15" s="63"/>
      <c r="W15" s="52">
        <v>3042831.6009</v>
      </c>
      <c r="X15" s="52">
        <v>3050727.9844999998</v>
      </c>
      <c r="Y15" s="44">
        <v>0.99741163956927026</v>
      </c>
      <c r="Z15" s="63"/>
      <c r="AA15" s="45">
        <v>0.84</v>
      </c>
      <c r="AB15" s="23">
        <v>8.7912087912087919E-2</v>
      </c>
      <c r="AC15" s="82" t="s">
        <v>149</v>
      </c>
      <c r="AD15" s="53">
        <v>45156</v>
      </c>
    </row>
    <row r="16" spans="1:30" s="5" customFormat="1" ht="15" customHeight="1" x14ac:dyDescent="0.35">
      <c r="A16" s="18"/>
      <c r="B16" s="20" t="s">
        <v>91</v>
      </c>
      <c r="C16" s="19" t="s">
        <v>281</v>
      </c>
      <c r="D16" s="19" t="s">
        <v>180</v>
      </c>
      <c r="E16" s="19" t="s">
        <v>203</v>
      </c>
      <c r="F16" s="19" t="s">
        <v>282</v>
      </c>
      <c r="G16" s="19" t="s">
        <v>283</v>
      </c>
      <c r="H16" s="21">
        <v>0.01</v>
      </c>
      <c r="I16" s="63"/>
      <c r="J16" s="22">
        <v>76.2</v>
      </c>
      <c r="K16" s="63"/>
      <c r="L16" s="23">
        <v>-8.0777241456000005E-3</v>
      </c>
      <c r="M16" s="23">
        <v>3.6715356270999998E-2</v>
      </c>
      <c r="N16" s="23">
        <v>0.10757363276</v>
      </c>
      <c r="O16" s="23">
        <v>-2.9023251784999999E-2</v>
      </c>
      <c r="P16" s="49"/>
      <c r="Q16" s="21">
        <v>5.9523809524000002E-3</v>
      </c>
      <c r="R16" s="21">
        <v>6.6871093288999997E-2</v>
      </c>
      <c r="S16" s="49"/>
      <c r="T16" s="52">
        <v>3052.7531294</v>
      </c>
      <c r="U16" s="54">
        <v>1.303E-2</v>
      </c>
      <c r="V16" s="63"/>
      <c r="W16" s="52">
        <v>1582470.3936000001</v>
      </c>
      <c r="X16" s="52">
        <v>2343584.6586000002</v>
      </c>
      <c r="Y16" s="44">
        <v>0.67523500283763116</v>
      </c>
      <c r="Z16" s="63"/>
      <c r="AA16" s="45">
        <v>0.46</v>
      </c>
      <c r="AB16" s="23">
        <v>7.2440944881889763E-2</v>
      </c>
      <c r="AC16" s="82" t="s">
        <v>144</v>
      </c>
      <c r="AD16" s="53">
        <v>45169</v>
      </c>
    </row>
    <row r="17" spans="1:30" s="5" customFormat="1" ht="15" customHeight="1" x14ac:dyDescent="0.35">
      <c r="A17" s="18"/>
      <c r="B17" s="20" t="s">
        <v>160</v>
      </c>
      <c r="C17" s="19" t="s">
        <v>326</v>
      </c>
      <c r="D17" s="19" t="s">
        <v>180</v>
      </c>
      <c r="E17" s="19" t="s">
        <v>211</v>
      </c>
      <c r="F17" s="19" t="s">
        <v>249</v>
      </c>
      <c r="G17" s="19" t="s">
        <v>327</v>
      </c>
      <c r="H17" s="21">
        <v>6.0000000000000001E-3</v>
      </c>
      <c r="I17" s="63"/>
      <c r="J17" s="22">
        <v>79.790000000000006</v>
      </c>
      <c r="K17" s="63"/>
      <c r="L17" s="23">
        <v>-3.7262417141000002E-2</v>
      </c>
      <c r="M17" s="23">
        <v>0.10772023241999999</v>
      </c>
      <c r="N17" s="23">
        <v>0.23994621458000001</v>
      </c>
      <c r="O17" s="23">
        <v>0.15752250798</v>
      </c>
      <c r="P17" s="49"/>
      <c r="Q17" s="21">
        <v>7.5431034483000002E-3</v>
      </c>
      <c r="R17" s="21">
        <v>9.8313505033000001E-2</v>
      </c>
      <c r="S17" s="49"/>
      <c r="T17" s="52">
        <v>2194.2489288000002</v>
      </c>
      <c r="U17" s="54">
        <v>1.5109999999999998E-2</v>
      </c>
      <c r="V17" s="63"/>
      <c r="W17" s="52">
        <v>1837324.33</v>
      </c>
      <c r="X17" s="52">
        <v>1926871.6721000001</v>
      </c>
      <c r="Y17" s="44">
        <v>0.95352708569200828</v>
      </c>
      <c r="Z17" s="63"/>
      <c r="AA17" s="45">
        <v>0.63</v>
      </c>
      <c r="AB17" s="23">
        <v>9.4748715377866902E-2</v>
      </c>
      <c r="AC17" s="82" t="s">
        <v>144</v>
      </c>
      <c r="AD17" s="53">
        <v>45169</v>
      </c>
    </row>
    <row r="18" spans="1:30" s="5" customFormat="1" ht="15" customHeight="1" x14ac:dyDescent="0.35">
      <c r="A18" s="18"/>
      <c r="B18" s="20" t="s">
        <v>92</v>
      </c>
      <c r="C18" s="19" t="s">
        <v>284</v>
      </c>
      <c r="D18" s="19" t="s">
        <v>180</v>
      </c>
      <c r="E18" s="19" t="s">
        <v>235</v>
      </c>
      <c r="F18" s="19" t="s">
        <v>197</v>
      </c>
      <c r="G18" s="19" t="s">
        <v>195</v>
      </c>
      <c r="H18" s="21">
        <v>9.0000000000000011E-3</v>
      </c>
      <c r="I18" s="63"/>
      <c r="J18" s="22">
        <v>10.86</v>
      </c>
      <c r="K18" s="63"/>
      <c r="L18" s="23">
        <v>3.5882908404999997E-2</v>
      </c>
      <c r="M18" s="23">
        <v>5.4125669219999999E-2</v>
      </c>
      <c r="N18" s="23">
        <v>0.19639717682000002</v>
      </c>
      <c r="O18" s="23">
        <v>0.22962451711000001</v>
      </c>
      <c r="P18" s="49"/>
      <c r="Q18" s="21">
        <v>1.0387157696E-2</v>
      </c>
      <c r="R18" s="21">
        <v>0.13082259663000001</v>
      </c>
      <c r="S18" s="49"/>
      <c r="T18" s="52">
        <v>11093.759131999999</v>
      </c>
      <c r="U18" s="54">
        <v>2.3140000000000001E-2</v>
      </c>
      <c r="V18" s="63"/>
      <c r="W18" s="52">
        <v>2816015.452</v>
      </c>
      <c r="X18" s="52">
        <v>2592330.7478</v>
      </c>
      <c r="Y18" s="44">
        <v>1.0862871006679342</v>
      </c>
      <c r="Z18" s="63"/>
      <c r="AA18" s="45">
        <v>0.11</v>
      </c>
      <c r="AB18" s="23">
        <v>0.12154696132596686</v>
      </c>
      <c r="AC18" s="82" t="s">
        <v>144</v>
      </c>
      <c r="AD18" s="53">
        <v>45169</v>
      </c>
    </row>
    <row r="19" spans="1:30" s="5" customFormat="1" ht="15" customHeight="1" x14ac:dyDescent="0.35">
      <c r="A19" s="18"/>
      <c r="B19" s="20" t="s">
        <v>135</v>
      </c>
      <c r="C19" s="19" t="s">
        <v>274</v>
      </c>
      <c r="D19" s="19" t="s">
        <v>180</v>
      </c>
      <c r="E19" s="19" t="s">
        <v>211</v>
      </c>
      <c r="F19" s="19" t="s">
        <v>197</v>
      </c>
      <c r="G19" s="19" t="s">
        <v>201</v>
      </c>
      <c r="H19" s="21">
        <v>1.2500000000000001E-2</v>
      </c>
      <c r="I19" s="63"/>
      <c r="J19" s="22">
        <v>75.13</v>
      </c>
      <c r="K19" s="63"/>
      <c r="L19" s="23">
        <v>1.6919328639999998E-2</v>
      </c>
      <c r="M19" s="23">
        <v>0.10964007636000001</v>
      </c>
      <c r="N19" s="23">
        <v>0.21218817015999999</v>
      </c>
      <c r="O19" s="23">
        <v>0.1361321305</v>
      </c>
      <c r="P19" s="49"/>
      <c r="Q19" s="21">
        <v>0</v>
      </c>
      <c r="R19" s="21">
        <v>9.2092640811000007E-2</v>
      </c>
      <c r="S19" s="49"/>
      <c r="T19" s="52">
        <v>2813.3886668</v>
      </c>
      <c r="U19" s="54">
        <v>1.5609999999999999E-2</v>
      </c>
      <c r="V19" s="63"/>
      <c r="W19" s="52">
        <v>1892252.5791</v>
      </c>
      <c r="X19" s="52">
        <v>1950882.5621</v>
      </c>
      <c r="Y19" s="44">
        <v>0.9699469439427002</v>
      </c>
      <c r="Z19" s="63"/>
      <c r="AA19" s="45">
        <v>0</v>
      </c>
      <c r="AB19" s="23">
        <v>0</v>
      </c>
      <c r="AC19" s="82" t="s">
        <v>144</v>
      </c>
      <c r="AD19" s="53">
        <v>45145</v>
      </c>
    </row>
    <row r="20" spans="1:30" s="5" customFormat="1" ht="15" customHeight="1" x14ac:dyDescent="0.35">
      <c r="A20" s="18"/>
      <c r="B20" s="20" t="s">
        <v>53</v>
      </c>
      <c r="C20" s="19" t="s">
        <v>206</v>
      </c>
      <c r="D20" s="19" t="s">
        <v>180</v>
      </c>
      <c r="E20" s="19" t="s">
        <v>200</v>
      </c>
      <c r="F20" s="19" t="s">
        <v>207</v>
      </c>
      <c r="G20" s="19" t="s">
        <v>207</v>
      </c>
      <c r="H20" s="21">
        <v>0.01</v>
      </c>
      <c r="I20" s="63"/>
      <c r="J20" s="22">
        <v>138.5</v>
      </c>
      <c r="K20" s="63"/>
      <c r="L20" s="23">
        <v>-2.8906595325999998E-2</v>
      </c>
      <c r="M20" s="23">
        <v>6.6090399211999995E-2</v>
      </c>
      <c r="N20" s="23">
        <v>0.19912875260999999</v>
      </c>
      <c r="O20" s="23">
        <v>6.4897715031999995E-2</v>
      </c>
      <c r="P20" s="49"/>
      <c r="Q20" s="21">
        <v>5.4378137200000003E-3</v>
      </c>
      <c r="R20" s="21">
        <v>7.3091115526000006E-2</v>
      </c>
      <c r="S20" s="49"/>
      <c r="T20" s="52">
        <v>2625.2025408999998</v>
      </c>
      <c r="U20" s="54">
        <v>1.3349999999999999E-2</v>
      </c>
      <c r="V20" s="63"/>
      <c r="W20" s="52">
        <v>1636760.7294999999</v>
      </c>
      <c r="X20" s="52">
        <v>1835305.0090999999</v>
      </c>
      <c r="Y20" s="44">
        <v>0.89181946400431689</v>
      </c>
      <c r="Z20" s="63"/>
      <c r="AA20" s="45">
        <v>0.78</v>
      </c>
      <c r="AB20" s="23">
        <v>6.7581227436823099E-2</v>
      </c>
      <c r="AC20" s="82" t="s">
        <v>144</v>
      </c>
      <c r="AD20" s="53">
        <v>45169</v>
      </c>
    </row>
    <row r="21" spans="1:30" s="5" customFormat="1" ht="15" customHeight="1" x14ac:dyDescent="0.35">
      <c r="A21" s="18"/>
      <c r="B21" s="20" t="s">
        <v>168</v>
      </c>
      <c r="C21" s="19" t="s">
        <v>325</v>
      </c>
      <c r="D21" s="19" t="s">
        <v>180</v>
      </c>
      <c r="E21" s="19" t="s">
        <v>203</v>
      </c>
      <c r="F21" s="19" t="s">
        <v>207</v>
      </c>
      <c r="G21" s="19" t="s">
        <v>207</v>
      </c>
      <c r="H21" s="21">
        <v>9.0000000000000011E-3</v>
      </c>
      <c r="I21" s="63"/>
      <c r="J21" s="22">
        <v>136</v>
      </c>
      <c r="K21" s="63"/>
      <c r="L21" s="23">
        <v>5.3068824310999997E-2</v>
      </c>
      <c r="M21" s="23">
        <v>9.8582540476999991E-2</v>
      </c>
      <c r="N21" s="23">
        <v>0.20037137278</v>
      </c>
      <c r="O21" s="23">
        <v>0.16998843787999998</v>
      </c>
      <c r="P21" s="49"/>
      <c r="Q21" s="21">
        <v>6.5394676104000007E-3</v>
      </c>
      <c r="R21" s="21">
        <v>9.2139225655000004E-2</v>
      </c>
      <c r="S21" s="49"/>
      <c r="T21" s="52">
        <v>4431.2109074999998</v>
      </c>
      <c r="U21" s="54">
        <v>2.0339999999999997E-2</v>
      </c>
      <c r="V21" s="63"/>
      <c r="W21" s="52">
        <v>2503278.2880000002</v>
      </c>
      <c r="X21" s="52">
        <v>2276329.3125999998</v>
      </c>
      <c r="Y21" s="44">
        <v>1.0996995356268473</v>
      </c>
      <c r="Z21" s="63"/>
      <c r="AA21" s="45">
        <v>0.85</v>
      </c>
      <c r="AB21" s="23">
        <v>7.4999999999999997E-2</v>
      </c>
      <c r="AC21" s="82" t="s">
        <v>144</v>
      </c>
      <c r="AD21" s="53">
        <v>45169</v>
      </c>
    </row>
    <row r="22" spans="1:30" s="5" customFormat="1" ht="15" customHeight="1" x14ac:dyDescent="0.35">
      <c r="A22" s="18"/>
      <c r="B22" s="20" t="s">
        <v>138</v>
      </c>
      <c r="C22" s="19" t="s">
        <v>304</v>
      </c>
      <c r="D22" s="19" t="s">
        <v>180</v>
      </c>
      <c r="E22" s="19" t="s">
        <v>184</v>
      </c>
      <c r="F22" s="19" t="s">
        <v>196</v>
      </c>
      <c r="G22" s="19" t="s">
        <v>193</v>
      </c>
      <c r="H22" s="21">
        <v>1.3500000000000002E-2</v>
      </c>
      <c r="I22" s="63"/>
      <c r="J22" s="22">
        <v>120.81</v>
      </c>
      <c r="K22" s="63"/>
      <c r="L22" s="23">
        <v>9.3016510637000012E-3</v>
      </c>
      <c r="M22" s="23">
        <v>9.2495802672000013E-2</v>
      </c>
      <c r="N22" s="23">
        <v>0.21837956935000002</v>
      </c>
      <c r="O22" s="23">
        <v>0.19338571653</v>
      </c>
      <c r="P22" s="49"/>
      <c r="Q22" s="21">
        <v>7.6222038110999998E-3</v>
      </c>
      <c r="R22" s="21">
        <v>8.8527551942000002E-2</v>
      </c>
      <c r="S22" s="49"/>
      <c r="T22" s="52">
        <v>4603.5774878000002</v>
      </c>
      <c r="U22" s="54">
        <v>2.0830000000000001E-2</v>
      </c>
      <c r="V22" s="63"/>
      <c r="W22" s="52">
        <v>2245984.9920999999</v>
      </c>
      <c r="X22" s="52">
        <v>2137514.4641</v>
      </c>
      <c r="Y22" s="44">
        <v>1.0507461024576839</v>
      </c>
      <c r="Z22" s="63"/>
      <c r="AA22" s="45">
        <v>0.92</v>
      </c>
      <c r="AB22" s="23">
        <v>9.1383163645393603E-2</v>
      </c>
      <c r="AC22" s="82" t="s">
        <v>144</v>
      </c>
      <c r="AD22" s="53">
        <v>45169</v>
      </c>
    </row>
    <row r="23" spans="1:30" s="5" customFormat="1" ht="15" customHeight="1" x14ac:dyDescent="0.35">
      <c r="A23" s="18"/>
      <c r="B23" s="20" t="s">
        <v>350</v>
      </c>
      <c r="C23" s="19" t="s">
        <v>383</v>
      </c>
      <c r="D23" s="19" t="s">
        <v>180</v>
      </c>
      <c r="E23" s="19" t="s">
        <v>265</v>
      </c>
      <c r="F23" s="19" t="s">
        <v>253</v>
      </c>
      <c r="G23" s="19" t="s">
        <v>384</v>
      </c>
      <c r="H23" s="21">
        <v>0.01</v>
      </c>
      <c r="I23" s="63"/>
      <c r="J23" s="22">
        <v>126.29</v>
      </c>
      <c r="K23" s="63"/>
      <c r="L23" s="23">
        <v>2.4573271361000001E-2</v>
      </c>
      <c r="M23" s="23">
        <v>0.13168170944999999</v>
      </c>
      <c r="N23" s="23">
        <v>0.37378716961000003</v>
      </c>
      <c r="O23" s="23">
        <v>0.28175918014000001</v>
      </c>
      <c r="P23" s="49"/>
      <c r="Q23" s="21">
        <v>7.0093457944000008E-3</v>
      </c>
      <c r="R23" s="21">
        <v>8.5953488371999995E-2</v>
      </c>
      <c r="S23" s="49"/>
      <c r="T23" s="52">
        <v>3646.8260117</v>
      </c>
      <c r="U23" s="54">
        <v>1.5149999999999999E-2</v>
      </c>
      <c r="V23" s="63"/>
      <c r="W23" s="52">
        <v>1866412.2524999999</v>
      </c>
      <c r="X23" s="52">
        <v>1785988.7804</v>
      </c>
      <c r="Y23" s="44">
        <v>1.0450302224642127</v>
      </c>
      <c r="Z23" s="63"/>
      <c r="AA23" s="45">
        <v>0.87</v>
      </c>
      <c r="AB23" s="23">
        <v>8.2666877820888426E-2</v>
      </c>
      <c r="AC23" s="82" t="s">
        <v>144</v>
      </c>
      <c r="AD23" s="53">
        <v>45169</v>
      </c>
    </row>
    <row r="24" spans="1:30" s="5" customFormat="1" ht="15" customHeight="1" x14ac:dyDescent="0.35">
      <c r="A24" s="18"/>
      <c r="B24" s="20" t="s">
        <v>182</v>
      </c>
      <c r="C24" s="19" t="s">
        <v>183</v>
      </c>
      <c r="D24" s="19" t="s">
        <v>180</v>
      </c>
      <c r="E24" s="19" t="s">
        <v>184</v>
      </c>
      <c r="F24" s="19" t="s">
        <v>185</v>
      </c>
      <c r="G24" s="19" t="s">
        <v>186</v>
      </c>
      <c r="H24" s="21" t="s">
        <v>187</v>
      </c>
      <c r="I24" s="63"/>
      <c r="J24" s="22">
        <v>95.29</v>
      </c>
      <c r="K24" s="63"/>
      <c r="L24" s="23">
        <v>6.5657023406000001E-3</v>
      </c>
      <c r="M24" s="23">
        <v>8.5035342311999995E-2</v>
      </c>
      <c r="N24" s="23">
        <v>0.25729732866999999</v>
      </c>
      <c r="O24" s="23">
        <v>0.14897902261000001</v>
      </c>
      <c r="P24" s="49"/>
      <c r="Q24" s="21">
        <v>7.7568134172000007E-3</v>
      </c>
      <c r="R24" s="21">
        <v>9.4053464265999989E-2</v>
      </c>
      <c r="S24" s="49"/>
      <c r="T24" s="52">
        <v>3055.1153945999999</v>
      </c>
      <c r="U24" s="54">
        <v>1.248E-2</v>
      </c>
      <c r="V24" s="63"/>
      <c r="W24" s="52">
        <v>1503734.6128</v>
      </c>
      <c r="X24" s="52">
        <v>1503214.5785000001</v>
      </c>
      <c r="Y24" s="44">
        <v>1.0003459481483468</v>
      </c>
      <c r="Z24" s="63"/>
      <c r="AA24" s="45">
        <v>0.74</v>
      </c>
      <c r="AB24" s="23">
        <v>9.3189211879525641E-2</v>
      </c>
      <c r="AC24" s="82" t="s">
        <v>146</v>
      </c>
      <c r="AD24" s="53">
        <v>45169</v>
      </c>
    </row>
    <row r="25" spans="1:30" s="5" customFormat="1" ht="15" customHeight="1" x14ac:dyDescent="0.35">
      <c r="A25" s="18"/>
      <c r="B25" s="20" t="s">
        <v>181</v>
      </c>
      <c r="C25" s="19" t="s">
        <v>386</v>
      </c>
      <c r="D25" s="19" t="s">
        <v>180</v>
      </c>
      <c r="E25" s="19" t="s">
        <v>265</v>
      </c>
      <c r="F25" s="19" t="s">
        <v>197</v>
      </c>
      <c r="G25" s="19" t="s">
        <v>201</v>
      </c>
      <c r="H25" s="21">
        <v>8.9999999999999993E-3</v>
      </c>
      <c r="I25" s="63"/>
      <c r="J25" s="22">
        <v>104.53</v>
      </c>
      <c r="K25" s="63"/>
      <c r="L25" s="23">
        <v>1.2349905393E-2</v>
      </c>
      <c r="M25" s="23">
        <v>7.7612110284000002E-2</v>
      </c>
      <c r="N25" s="23">
        <v>0.11553588762</v>
      </c>
      <c r="O25" s="23">
        <v>0.11149171625</v>
      </c>
      <c r="P25" s="49"/>
      <c r="Q25" s="21">
        <v>7.2449952336000002E-3</v>
      </c>
      <c r="R25" s="21">
        <v>8.5951050298999992E-2</v>
      </c>
      <c r="S25" s="49"/>
      <c r="T25" s="52">
        <v>7674.9471108999996</v>
      </c>
      <c r="U25" s="54">
        <v>2.3349999999999999E-2</v>
      </c>
      <c r="V25" s="63"/>
      <c r="W25" s="52">
        <v>2202122.2207999998</v>
      </c>
      <c r="X25" s="52">
        <v>2067981.4171</v>
      </c>
      <c r="Y25" s="44">
        <v>1.064865574995403</v>
      </c>
      <c r="Z25" s="63"/>
      <c r="AA25" s="45">
        <v>0.76</v>
      </c>
      <c r="AB25" s="23">
        <v>8.7247680091839669E-2</v>
      </c>
      <c r="AC25" s="82" t="s">
        <v>149</v>
      </c>
      <c r="AD25" s="53">
        <v>45153</v>
      </c>
    </row>
    <row r="26" spans="1:30" s="5" customFormat="1" ht="15" customHeight="1" x14ac:dyDescent="0.35">
      <c r="A26" s="18"/>
      <c r="B26" s="20" t="s">
        <v>351</v>
      </c>
      <c r="C26" s="19" t="s">
        <v>375</v>
      </c>
      <c r="D26" s="19" t="s">
        <v>180</v>
      </c>
      <c r="E26" s="19" t="s">
        <v>200</v>
      </c>
      <c r="F26" s="19" t="s">
        <v>216</v>
      </c>
      <c r="G26" s="19" t="s">
        <v>216</v>
      </c>
      <c r="H26" s="21">
        <v>5.0000000000000001E-3</v>
      </c>
      <c r="I26" s="63"/>
      <c r="J26" s="22">
        <v>85.44</v>
      </c>
      <c r="K26" s="63"/>
      <c r="L26" s="23">
        <v>4.0084858898000002E-2</v>
      </c>
      <c r="M26" s="23">
        <v>9.8531762935000003E-2</v>
      </c>
      <c r="N26" s="23">
        <v>0.17628459973999999</v>
      </c>
      <c r="O26" s="23">
        <v>0.17741218038000001</v>
      </c>
      <c r="P26" s="49"/>
      <c r="Q26" s="21">
        <v>9.5295536790999998E-3</v>
      </c>
      <c r="R26" s="21">
        <v>0.11429621462</v>
      </c>
      <c r="S26" s="49"/>
      <c r="T26" s="52">
        <v>1061.7691837</v>
      </c>
      <c r="U26" s="54">
        <v>8.5699999999999995E-3</v>
      </c>
      <c r="V26" s="63"/>
      <c r="W26" s="52">
        <v>1025280</v>
      </c>
      <c r="X26" s="52">
        <v>1140706.652</v>
      </c>
      <c r="Y26" s="44">
        <v>0.89881127475006606</v>
      </c>
      <c r="Z26" s="63"/>
      <c r="AA26" s="45">
        <v>0.79</v>
      </c>
      <c r="AB26" s="23">
        <v>0.11095505617977529</v>
      </c>
      <c r="AC26" s="82" t="s">
        <v>144</v>
      </c>
      <c r="AD26" s="53">
        <v>45169</v>
      </c>
    </row>
    <row r="27" spans="1:30" s="5" customFormat="1" ht="15" customHeight="1" x14ac:dyDescent="0.35">
      <c r="A27" s="18"/>
      <c r="B27" s="20" t="s">
        <v>173</v>
      </c>
      <c r="C27" s="19" t="s">
        <v>330</v>
      </c>
      <c r="D27" s="19" t="s">
        <v>180</v>
      </c>
      <c r="E27" s="19" t="s">
        <v>265</v>
      </c>
      <c r="F27" s="19" t="s">
        <v>197</v>
      </c>
      <c r="G27" s="19" t="s">
        <v>222</v>
      </c>
      <c r="H27" s="21">
        <v>1.3000000000000001E-2</v>
      </c>
      <c r="I27" s="63"/>
      <c r="J27" s="22">
        <v>118.27</v>
      </c>
      <c r="K27" s="63"/>
      <c r="L27" s="23">
        <v>1.2496718990999999E-3</v>
      </c>
      <c r="M27" s="23">
        <v>7.937946616899999E-2</v>
      </c>
      <c r="N27" s="23">
        <v>0.22745347644</v>
      </c>
      <c r="O27" s="23">
        <v>0.1554399216</v>
      </c>
      <c r="P27" s="49"/>
      <c r="Q27" s="21">
        <v>6.6330814441999996E-3</v>
      </c>
      <c r="R27" s="21">
        <v>8.1446343864999993E-2</v>
      </c>
      <c r="S27" s="49"/>
      <c r="T27" s="52">
        <v>2174.7977317999998</v>
      </c>
      <c r="U27" s="54">
        <v>1.529E-2</v>
      </c>
      <c r="V27" s="63"/>
      <c r="W27" s="52">
        <v>1392650.1838</v>
      </c>
      <c r="X27" s="52">
        <v>1363563.2186</v>
      </c>
      <c r="Y27" s="44">
        <v>1.021331585366364</v>
      </c>
      <c r="Z27" s="63"/>
      <c r="AA27" s="45">
        <v>0.79</v>
      </c>
      <c r="AB27" s="23">
        <v>8.0155576223894479E-2</v>
      </c>
      <c r="AC27" s="82" t="s">
        <v>146</v>
      </c>
      <c r="AD27" s="53">
        <v>45169</v>
      </c>
    </row>
    <row r="28" spans="1:30" s="5" customFormat="1" ht="15" customHeight="1" x14ac:dyDescent="0.35">
      <c r="A28" s="18"/>
      <c r="B28" s="20" t="s">
        <v>157</v>
      </c>
      <c r="C28" s="19" t="s">
        <v>309</v>
      </c>
      <c r="D28" s="19" t="s">
        <v>180</v>
      </c>
      <c r="E28" s="19" t="s">
        <v>235</v>
      </c>
      <c r="F28" s="19" t="s">
        <v>197</v>
      </c>
      <c r="G28" s="19" t="s">
        <v>310</v>
      </c>
      <c r="H28" s="21">
        <v>0.01</v>
      </c>
      <c r="I28" s="63"/>
      <c r="J28" s="22">
        <v>83.97</v>
      </c>
      <c r="K28" s="63"/>
      <c r="L28" s="23">
        <v>-3.0926804650999999E-2</v>
      </c>
      <c r="M28" s="23">
        <v>-1.7143099406999998E-2</v>
      </c>
      <c r="N28" s="23">
        <v>-1.3141109484E-2</v>
      </c>
      <c r="O28" s="23">
        <v>-8.7222665423999993E-2</v>
      </c>
      <c r="P28" s="49"/>
      <c r="Q28" s="21">
        <v>9.246699439700001E-3</v>
      </c>
      <c r="R28" s="21">
        <v>0.10388463825000001</v>
      </c>
      <c r="S28" s="49"/>
      <c r="T28" s="52">
        <v>4926.6021373000003</v>
      </c>
      <c r="U28" s="54">
        <v>2.5089999999999998E-2</v>
      </c>
      <c r="V28" s="63"/>
      <c r="W28" s="52">
        <v>3059348.4531999999</v>
      </c>
      <c r="X28" s="52">
        <v>3262073.2831999999</v>
      </c>
      <c r="Y28" s="44">
        <v>0.9378539927217292</v>
      </c>
      <c r="Z28" s="63"/>
      <c r="AA28" s="45">
        <v>0.80871633300000001</v>
      </c>
      <c r="AB28" s="23">
        <v>0.11557218049303324</v>
      </c>
      <c r="AC28" s="82" t="s">
        <v>152</v>
      </c>
      <c r="AD28" s="53">
        <v>45147</v>
      </c>
    </row>
    <row r="29" spans="1:30" s="5" customFormat="1" ht="15" customHeight="1" x14ac:dyDescent="0.35">
      <c r="A29" s="18"/>
      <c r="B29" s="20" t="s">
        <v>175</v>
      </c>
      <c r="C29" s="19" t="s">
        <v>333</v>
      </c>
      <c r="D29" s="19" t="s">
        <v>180</v>
      </c>
      <c r="E29" s="19" t="s">
        <v>265</v>
      </c>
      <c r="F29" s="19" t="s">
        <v>196</v>
      </c>
      <c r="G29" s="19" t="s">
        <v>193</v>
      </c>
      <c r="H29" s="21">
        <v>9.4999999999999998E-3</v>
      </c>
      <c r="I29" s="63"/>
      <c r="J29" s="22">
        <v>106.88</v>
      </c>
      <c r="K29" s="63"/>
      <c r="L29" s="23">
        <v>-3.2464154228000003E-2</v>
      </c>
      <c r="M29" s="23">
        <v>6.1524788410999995E-2</v>
      </c>
      <c r="N29" s="23">
        <v>0.13730961983000001</v>
      </c>
      <c r="O29" s="23">
        <v>8.9583156654000004E-2</v>
      </c>
      <c r="P29" s="49"/>
      <c r="Q29" s="21">
        <v>6.2943979858E-3</v>
      </c>
      <c r="R29" s="21">
        <v>7.6843588539000002E-2</v>
      </c>
      <c r="S29" s="49"/>
      <c r="T29" s="52">
        <v>2496.4147514000001</v>
      </c>
      <c r="U29" s="54">
        <v>1.2840000000000001E-2</v>
      </c>
      <c r="V29" s="63"/>
      <c r="W29" s="52">
        <v>1602921.6845</v>
      </c>
      <c r="X29" s="52">
        <v>1678321.8521</v>
      </c>
      <c r="Y29" s="44">
        <v>0.9550740714567616</v>
      </c>
      <c r="Z29" s="63"/>
      <c r="AA29" s="45">
        <v>0.7</v>
      </c>
      <c r="AB29" s="23">
        <v>7.859281437125748E-2</v>
      </c>
      <c r="AC29" s="82" t="s">
        <v>144</v>
      </c>
      <c r="AD29" s="53">
        <v>45169</v>
      </c>
    </row>
    <row r="30" spans="1:30" s="5" customFormat="1" ht="15" customHeight="1" x14ac:dyDescent="0.35">
      <c r="A30" s="18"/>
      <c r="B30" s="20" t="s">
        <v>172</v>
      </c>
      <c r="C30" s="19" t="s">
        <v>329</v>
      </c>
      <c r="D30" s="19" t="s">
        <v>180</v>
      </c>
      <c r="E30" s="19" t="s">
        <v>275</v>
      </c>
      <c r="F30" s="19" t="s">
        <v>209</v>
      </c>
      <c r="G30" s="19" t="s">
        <v>209</v>
      </c>
      <c r="H30" s="21">
        <v>4.5000000000000005E-3</v>
      </c>
      <c r="I30" s="63"/>
      <c r="J30" s="22">
        <v>110.65</v>
      </c>
      <c r="K30" s="63"/>
      <c r="L30" s="23">
        <v>2.4299506509E-2</v>
      </c>
      <c r="M30" s="23">
        <v>0.14495697018000001</v>
      </c>
      <c r="N30" s="23">
        <v>0.31278205144999999</v>
      </c>
      <c r="O30" s="23">
        <v>0.29093189899999999</v>
      </c>
      <c r="P30" s="49"/>
      <c r="Q30" s="21">
        <v>9.1743119265999991E-3</v>
      </c>
      <c r="R30" s="21">
        <v>0.12402061854999999</v>
      </c>
      <c r="S30" s="49"/>
      <c r="T30" s="52">
        <v>706.20128831</v>
      </c>
      <c r="U30" s="54">
        <v>1.0629999999999999E-2</v>
      </c>
      <c r="V30" s="63"/>
      <c r="W30" s="52">
        <v>1282234.2193</v>
      </c>
      <c r="X30" s="52">
        <v>1254508.4549</v>
      </c>
      <c r="Y30" s="44">
        <v>1.0221008987956244</v>
      </c>
      <c r="Z30" s="63"/>
      <c r="AA30" s="45">
        <v>1</v>
      </c>
      <c r="AB30" s="23">
        <v>0.10845006778129236</v>
      </c>
      <c r="AC30" s="82" t="s">
        <v>145</v>
      </c>
      <c r="AD30" s="53">
        <v>45169</v>
      </c>
    </row>
    <row r="31" spans="1:30" s="5" customFormat="1" ht="15" customHeight="1" x14ac:dyDescent="0.35">
      <c r="A31" s="18"/>
      <c r="B31" s="20" t="s">
        <v>95</v>
      </c>
      <c r="C31" s="19" t="s">
        <v>290</v>
      </c>
      <c r="D31" s="19" t="s">
        <v>180</v>
      </c>
      <c r="E31" s="19" t="s">
        <v>235</v>
      </c>
      <c r="F31" s="19" t="s">
        <v>207</v>
      </c>
      <c r="G31" s="19" t="s">
        <v>207</v>
      </c>
      <c r="H31" s="21">
        <v>8.0000000000000002E-3</v>
      </c>
      <c r="I31" s="63"/>
      <c r="J31" s="22">
        <v>106.99</v>
      </c>
      <c r="K31" s="63"/>
      <c r="L31" s="23">
        <v>2.0699340112999998E-2</v>
      </c>
      <c r="M31" s="23">
        <v>8.3178988106999988E-2</v>
      </c>
      <c r="N31" s="23">
        <v>0.16085344328000001</v>
      </c>
      <c r="O31" s="23">
        <v>0.17962506511000001</v>
      </c>
      <c r="P31" s="49"/>
      <c r="Q31" s="21">
        <v>1.0387157696E-2</v>
      </c>
      <c r="R31" s="21">
        <v>0.13638109872999998</v>
      </c>
      <c r="S31" s="49"/>
      <c r="T31" s="52">
        <v>3967.3935557</v>
      </c>
      <c r="U31" s="54">
        <v>1.353E-2</v>
      </c>
      <c r="V31" s="63"/>
      <c r="W31" s="52">
        <v>1649583.1609</v>
      </c>
      <c r="X31" s="52">
        <v>1598887.1638</v>
      </c>
      <c r="Y31" s="44">
        <v>1.031707051158953</v>
      </c>
      <c r="Z31" s="63"/>
      <c r="AA31" s="45">
        <v>1.1000000000000001</v>
      </c>
      <c r="AB31" s="23">
        <v>0.12337601645013554</v>
      </c>
      <c r="AC31" s="82" t="s">
        <v>144</v>
      </c>
      <c r="AD31" s="53">
        <v>45169</v>
      </c>
    </row>
    <row r="32" spans="1:30" s="5" customFormat="1" ht="15" customHeight="1" x14ac:dyDescent="0.35">
      <c r="A32" s="18"/>
      <c r="B32" s="20" t="s">
        <v>165</v>
      </c>
      <c r="C32" s="19" t="s">
        <v>319</v>
      </c>
      <c r="D32" s="19" t="s">
        <v>180</v>
      </c>
      <c r="E32" s="19" t="s">
        <v>235</v>
      </c>
      <c r="F32" s="19" t="s">
        <v>204</v>
      </c>
      <c r="G32" s="19" t="s">
        <v>205</v>
      </c>
      <c r="H32" s="21">
        <v>1.6E-2</v>
      </c>
      <c r="I32" s="63"/>
      <c r="J32" s="22">
        <v>101.84</v>
      </c>
      <c r="K32" s="63"/>
      <c r="L32" s="23">
        <v>4.5005861506E-2</v>
      </c>
      <c r="M32" s="23">
        <v>4.5389167704000005E-2</v>
      </c>
      <c r="N32" s="23">
        <v>0.15161032185000001</v>
      </c>
      <c r="O32" s="23">
        <v>0.18797931047999999</v>
      </c>
      <c r="P32" s="49"/>
      <c r="Q32" s="21">
        <v>9.1537835639E-3</v>
      </c>
      <c r="R32" s="21">
        <v>0.12057178370999999</v>
      </c>
      <c r="S32" s="49"/>
      <c r="T32" s="52">
        <v>2733.5194127999998</v>
      </c>
      <c r="U32" s="54">
        <v>1.5480000000000001E-2</v>
      </c>
      <c r="V32" s="63"/>
      <c r="W32" s="52">
        <v>1883107.4510999999</v>
      </c>
      <c r="X32" s="52">
        <v>1904351.2201</v>
      </c>
      <c r="Y32" s="44">
        <v>0.98884461606883389</v>
      </c>
      <c r="Z32" s="63"/>
      <c r="AA32" s="45">
        <v>0.9</v>
      </c>
      <c r="AB32" s="23">
        <v>0.10604870384917518</v>
      </c>
      <c r="AC32" s="82" t="s">
        <v>150</v>
      </c>
      <c r="AD32" s="53">
        <v>45169</v>
      </c>
    </row>
    <row r="33" spans="1:30" s="5" customFormat="1" ht="15" customHeight="1" x14ac:dyDescent="0.35">
      <c r="A33" s="18"/>
      <c r="B33" s="20" t="s">
        <v>94</v>
      </c>
      <c r="C33" s="19" t="s">
        <v>288</v>
      </c>
      <c r="D33" s="19" t="s">
        <v>180</v>
      </c>
      <c r="E33" s="19" t="s">
        <v>235</v>
      </c>
      <c r="F33" s="19" t="s">
        <v>289</v>
      </c>
      <c r="G33" s="19" t="s">
        <v>289</v>
      </c>
      <c r="H33" s="21">
        <v>0.01</v>
      </c>
      <c r="I33" s="63"/>
      <c r="J33" s="22">
        <v>90.82</v>
      </c>
      <c r="K33" s="63"/>
      <c r="L33" s="23">
        <v>1.0407449265999999E-2</v>
      </c>
      <c r="M33" s="23">
        <v>6.5906496086999999E-2</v>
      </c>
      <c r="N33" s="23">
        <v>0.11897542788000001</v>
      </c>
      <c r="O33" s="23">
        <v>9.9272947455999988E-2</v>
      </c>
      <c r="P33" s="49"/>
      <c r="Q33" s="21">
        <v>7.7288285304E-3</v>
      </c>
      <c r="R33" s="21">
        <v>0.11704180064000001</v>
      </c>
      <c r="S33" s="49"/>
      <c r="T33" s="52">
        <v>2024.6399326000001</v>
      </c>
      <c r="U33" s="54">
        <v>1.167E-2</v>
      </c>
      <c r="V33" s="63"/>
      <c r="W33" s="52">
        <v>1416103.9476999999</v>
      </c>
      <c r="X33" s="52">
        <v>1470814.3365</v>
      </c>
      <c r="Y33" s="44">
        <v>0.96280265466395254</v>
      </c>
      <c r="Z33" s="63"/>
      <c r="AA33" s="45">
        <v>0.7</v>
      </c>
      <c r="AB33" s="23">
        <v>9.2490640828011436E-2</v>
      </c>
      <c r="AC33" s="82" t="s">
        <v>145</v>
      </c>
      <c r="AD33" s="53">
        <v>45169</v>
      </c>
    </row>
    <row r="34" spans="1:30" s="5" customFormat="1" ht="15" customHeight="1" x14ac:dyDescent="0.35">
      <c r="A34" s="18"/>
      <c r="B34" s="20" t="s">
        <v>362</v>
      </c>
      <c r="C34" s="19" t="s">
        <v>366</v>
      </c>
      <c r="D34" s="19" t="s">
        <v>180</v>
      </c>
      <c r="E34" s="19" t="s">
        <v>200</v>
      </c>
      <c r="F34" s="19" t="s">
        <v>197</v>
      </c>
      <c r="G34" s="19" t="s">
        <v>367</v>
      </c>
      <c r="H34" s="21">
        <v>0.01</v>
      </c>
      <c r="I34" s="63"/>
      <c r="J34" s="22">
        <v>105.2</v>
      </c>
      <c r="K34" s="63"/>
      <c r="L34" s="23">
        <v>3.0412413884000001E-2</v>
      </c>
      <c r="M34" s="23">
        <v>0.14768061283</v>
      </c>
      <c r="N34" s="23">
        <v>0.19131489062000001</v>
      </c>
      <c r="O34" s="23">
        <v>0.17355618367000003</v>
      </c>
      <c r="P34" s="49"/>
      <c r="Q34" s="21">
        <v>6.5206812652000004E-3</v>
      </c>
      <c r="R34" s="21">
        <v>7.5644994839999993E-2</v>
      </c>
      <c r="S34" s="49"/>
      <c r="T34" s="52">
        <v>3727.5592482000002</v>
      </c>
      <c r="U34" s="54">
        <v>1.04E-2</v>
      </c>
      <c r="V34" s="63"/>
      <c r="W34" s="52">
        <v>1277360.2816000001</v>
      </c>
      <c r="X34" s="52">
        <v>1226742.6608</v>
      </c>
      <c r="Y34" s="44">
        <v>1.0412618085418099</v>
      </c>
      <c r="Z34" s="63"/>
      <c r="AA34" s="45">
        <v>0.67</v>
      </c>
      <c r="AB34" s="23">
        <v>7.6425855513307994E-2</v>
      </c>
      <c r="AC34" s="82" t="s">
        <v>146</v>
      </c>
      <c r="AD34" s="53">
        <v>45169</v>
      </c>
    </row>
    <row r="35" spans="1:30" s="5" customFormat="1" ht="15" customHeight="1" x14ac:dyDescent="0.35">
      <c r="A35" s="18"/>
      <c r="B35" s="20" t="s">
        <v>75</v>
      </c>
      <c r="C35" s="19" t="s">
        <v>257</v>
      </c>
      <c r="D35" s="19" t="s">
        <v>214</v>
      </c>
      <c r="E35" s="19" t="s">
        <v>184</v>
      </c>
      <c r="F35" s="19" t="s">
        <v>209</v>
      </c>
      <c r="G35" s="19" t="s">
        <v>209</v>
      </c>
      <c r="H35" s="21">
        <v>8.9999999999999998E-4</v>
      </c>
      <c r="I35" s="63"/>
      <c r="J35" s="22">
        <v>68.3</v>
      </c>
      <c r="K35" s="63"/>
      <c r="L35" s="23">
        <v>-5.1793627358E-2</v>
      </c>
      <c r="M35" s="23">
        <v>6.5213553716999993E-3</v>
      </c>
      <c r="N35" s="23">
        <v>1.7657595248000001E-2</v>
      </c>
      <c r="O35" s="23">
        <v>-1.4372718901999999E-2</v>
      </c>
      <c r="P35" s="49"/>
      <c r="Q35" s="21">
        <v>6.8927488282000005E-3</v>
      </c>
      <c r="R35" s="21">
        <v>7.5439063331999998E-2</v>
      </c>
      <c r="S35" s="49"/>
      <c r="T35" s="52">
        <v>61.008586461999997</v>
      </c>
      <c r="U35" s="54" t="s">
        <v>475</v>
      </c>
      <c r="V35" s="63"/>
      <c r="W35" s="52">
        <v>321630.30060000002</v>
      </c>
      <c r="X35" s="52">
        <v>432552.80699999997</v>
      </c>
      <c r="Y35" s="44">
        <v>0.7435630873157183</v>
      </c>
      <c r="Z35" s="63"/>
      <c r="AA35" s="45">
        <v>0.5</v>
      </c>
      <c r="AB35" s="23">
        <v>8.7847730600292828E-2</v>
      </c>
      <c r="AC35" s="82" t="s">
        <v>146</v>
      </c>
      <c r="AD35" s="53">
        <v>45169</v>
      </c>
    </row>
    <row r="36" spans="1:30" s="5" customFormat="1" ht="15" customHeight="1" x14ac:dyDescent="0.35">
      <c r="A36" s="18"/>
      <c r="B36" s="20" t="s">
        <v>352</v>
      </c>
      <c r="C36" s="19" t="s">
        <v>532</v>
      </c>
      <c r="D36" s="19" t="s">
        <v>180</v>
      </c>
      <c r="E36" s="19" t="s">
        <v>235</v>
      </c>
      <c r="F36" s="19" t="s">
        <v>196</v>
      </c>
      <c r="G36" s="19" t="s">
        <v>370</v>
      </c>
      <c r="H36" s="21">
        <v>1.15E-2</v>
      </c>
      <c r="I36" s="63"/>
      <c r="J36" s="22">
        <v>89.55</v>
      </c>
      <c r="K36" s="63"/>
      <c r="L36" s="23">
        <v>2.9547022305E-2</v>
      </c>
      <c r="M36" s="23">
        <v>7.4517169830999999E-2</v>
      </c>
      <c r="N36" s="23">
        <v>0.12005227854999999</v>
      </c>
      <c r="O36" s="23">
        <v>7.6280567117E-2</v>
      </c>
      <c r="P36" s="49"/>
      <c r="Q36" s="21">
        <v>0</v>
      </c>
      <c r="R36" s="21">
        <v>0.11181702127</v>
      </c>
      <c r="S36" s="49"/>
      <c r="T36" s="52">
        <v>4019.3381957000001</v>
      </c>
      <c r="U36" s="54">
        <v>1.9689999999999999E-2</v>
      </c>
      <c r="V36" s="63"/>
      <c r="W36" s="52">
        <v>2367849.7574999998</v>
      </c>
      <c r="X36" s="52">
        <v>2548240.4369000001</v>
      </c>
      <c r="Y36" s="44">
        <v>0.92920971004625841</v>
      </c>
      <c r="Z36" s="63"/>
      <c r="AA36" s="45">
        <v>0</v>
      </c>
      <c r="AB36" s="23">
        <v>0</v>
      </c>
      <c r="AC36" s="82" t="s">
        <v>146</v>
      </c>
      <c r="AD36" s="53">
        <v>45145</v>
      </c>
    </row>
    <row r="37" spans="1:30" s="5" customFormat="1" ht="15" customHeight="1" x14ac:dyDescent="0.35">
      <c r="A37" s="18"/>
      <c r="B37" s="20" t="s">
        <v>139</v>
      </c>
      <c r="C37" s="19" t="s">
        <v>305</v>
      </c>
      <c r="D37" s="19" t="s">
        <v>180</v>
      </c>
      <c r="E37" s="19" t="s">
        <v>211</v>
      </c>
      <c r="F37" s="19" t="s">
        <v>197</v>
      </c>
      <c r="G37" s="19" t="s">
        <v>237</v>
      </c>
      <c r="H37" s="21">
        <v>0.01</v>
      </c>
      <c r="I37" s="63"/>
      <c r="J37" s="22">
        <v>87.15</v>
      </c>
      <c r="K37" s="63"/>
      <c r="L37" s="23">
        <v>1.7096655991E-2</v>
      </c>
      <c r="M37" s="23">
        <v>0.22887239556</v>
      </c>
      <c r="N37" s="23">
        <v>0.35920354234000001</v>
      </c>
      <c r="O37" s="23">
        <v>0.26802569837000001</v>
      </c>
      <c r="P37" s="49"/>
      <c r="Q37" s="21">
        <v>7.2984244670999997E-3</v>
      </c>
      <c r="R37" s="21">
        <v>9.872820243899999E-2</v>
      </c>
      <c r="S37" s="49"/>
      <c r="T37" s="52">
        <v>3248.0881871000001</v>
      </c>
      <c r="U37" s="54">
        <v>9.7199999999999995E-3</v>
      </c>
      <c r="V37" s="63"/>
      <c r="W37" s="52">
        <v>1192279.1055000001</v>
      </c>
      <c r="X37" s="52">
        <v>1211192.2245</v>
      </c>
      <c r="Y37" s="44">
        <v>0.98438470903509345</v>
      </c>
      <c r="Z37" s="63"/>
      <c r="AA37" s="45">
        <v>0.63</v>
      </c>
      <c r="AB37" s="23">
        <v>8.6746987951807228E-2</v>
      </c>
      <c r="AC37" s="82" t="s">
        <v>152</v>
      </c>
      <c r="AD37" s="53">
        <v>45147</v>
      </c>
    </row>
    <row r="38" spans="1:30" s="5" customFormat="1" ht="15" customHeight="1" x14ac:dyDescent="0.35">
      <c r="A38" s="18"/>
      <c r="B38" s="20" t="s">
        <v>140</v>
      </c>
      <c r="C38" s="19" t="s">
        <v>306</v>
      </c>
      <c r="D38" s="19" t="s">
        <v>180</v>
      </c>
      <c r="E38" s="19" t="s">
        <v>265</v>
      </c>
      <c r="F38" s="19" t="s">
        <v>307</v>
      </c>
      <c r="G38" s="19" t="s">
        <v>308</v>
      </c>
      <c r="H38" s="21">
        <v>1.1000000000000001E-2</v>
      </c>
      <c r="I38" s="63"/>
      <c r="J38" s="22">
        <v>116.92</v>
      </c>
      <c r="K38" s="63"/>
      <c r="L38" s="23">
        <v>-1.7995809808000002E-2</v>
      </c>
      <c r="M38" s="23">
        <v>1.8518674004000001E-2</v>
      </c>
      <c r="N38" s="23">
        <v>9.559643022799999E-2</v>
      </c>
      <c r="O38" s="23">
        <v>0.11191890184</v>
      </c>
      <c r="P38" s="49"/>
      <c r="Q38" s="21">
        <v>7.8812012610000003E-3</v>
      </c>
      <c r="R38" s="21">
        <v>0.10170497921</v>
      </c>
      <c r="S38" s="49"/>
      <c r="T38" s="52">
        <v>1270.1140132</v>
      </c>
      <c r="U38" s="54">
        <v>9.5499999999999995E-3</v>
      </c>
      <c r="V38" s="63"/>
      <c r="W38" s="52">
        <v>951041.07655999996</v>
      </c>
      <c r="X38" s="52">
        <v>925167.58935000002</v>
      </c>
      <c r="Y38" s="44">
        <v>1.0279662706604087</v>
      </c>
      <c r="Z38" s="63"/>
      <c r="AA38" s="45">
        <v>0.95</v>
      </c>
      <c r="AB38" s="23">
        <v>9.7502565856996223E-2</v>
      </c>
      <c r="AC38" s="82" t="s">
        <v>155</v>
      </c>
      <c r="AD38" s="53">
        <v>45170</v>
      </c>
    </row>
    <row r="39" spans="1:30" s="5" customFormat="1" ht="15" customHeight="1" x14ac:dyDescent="0.35">
      <c r="A39" s="18"/>
      <c r="B39" s="20" t="s">
        <v>345</v>
      </c>
      <c r="C39" s="19" t="s">
        <v>292</v>
      </c>
      <c r="D39" s="19" t="s">
        <v>180</v>
      </c>
      <c r="E39" s="19" t="s">
        <v>235</v>
      </c>
      <c r="F39" s="19" t="s">
        <v>293</v>
      </c>
      <c r="G39" s="19" t="s">
        <v>294</v>
      </c>
      <c r="H39" s="21">
        <v>6.3E-3</v>
      </c>
      <c r="I39" s="63"/>
      <c r="J39" s="22">
        <v>89.63</v>
      </c>
      <c r="K39" s="63"/>
      <c r="L39" s="23">
        <v>3.8502236509999996E-2</v>
      </c>
      <c r="M39" s="23">
        <v>0.15318926000999999</v>
      </c>
      <c r="N39" s="23">
        <v>0.17932428560999999</v>
      </c>
      <c r="O39" s="23">
        <v>0.10439127228</v>
      </c>
      <c r="P39" s="49"/>
      <c r="Q39" s="21">
        <v>1.0207592614E-2</v>
      </c>
      <c r="R39" s="21">
        <v>0.10548291395999999</v>
      </c>
      <c r="S39" s="49"/>
      <c r="T39" s="52">
        <v>6249.7635645999999</v>
      </c>
      <c r="U39" s="54">
        <v>2.3370000000000002E-2</v>
      </c>
      <c r="V39" s="63"/>
      <c r="W39" s="52">
        <v>2848693.6187999998</v>
      </c>
      <c r="X39" s="52">
        <v>2891181.3694000002</v>
      </c>
      <c r="Y39" s="44">
        <v>0.98530436345167172</v>
      </c>
      <c r="Z39" s="63"/>
      <c r="AA39" s="45">
        <v>0.89</v>
      </c>
      <c r="AB39" s="23">
        <v>0.1191565324110231</v>
      </c>
      <c r="AC39" s="82" t="s">
        <v>177</v>
      </c>
      <c r="AD39" s="53">
        <v>45148</v>
      </c>
    </row>
    <row r="40" spans="1:30" s="5" customFormat="1" ht="15" customHeight="1" x14ac:dyDescent="0.35">
      <c r="A40" s="18"/>
      <c r="B40" s="20" t="s">
        <v>167</v>
      </c>
      <c r="C40" s="19" t="s">
        <v>323</v>
      </c>
      <c r="D40" s="19" t="s">
        <v>180</v>
      </c>
      <c r="E40" s="19" t="s">
        <v>235</v>
      </c>
      <c r="F40" s="19" t="s">
        <v>198</v>
      </c>
      <c r="G40" s="19" t="s">
        <v>324</v>
      </c>
      <c r="H40" s="21">
        <v>1.4999999999999999E-2</v>
      </c>
      <c r="I40" s="63"/>
      <c r="J40" s="22">
        <v>123.19</v>
      </c>
      <c r="K40" s="63"/>
      <c r="L40" s="23">
        <v>2.1170920560000001E-2</v>
      </c>
      <c r="M40" s="23">
        <v>6.2636077952999997E-2</v>
      </c>
      <c r="N40" s="23">
        <v>0.11940074329</v>
      </c>
      <c r="O40" s="23">
        <v>0.13318288052999999</v>
      </c>
      <c r="P40" s="49"/>
      <c r="Q40" s="21">
        <v>1.1634575993000001E-2</v>
      </c>
      <c r="R40" s="21">
        <v>0.13326987149</v>
      </c>
      <c r="S40" s="49"/>
      <c r="T40" s="52">
        <v>4216.1708238000001</v>
      </c>
      <c r="U40" s="54">
        <v>1.3990000000000001E-2</v>
      </c>
      <c r="V40" s="63"/>
      <c r="W40" s="52">
        <v>1698112.5998</v>
      </c>
      <c r="X40" s="52">
        <v>1626948.1021</v>
      </c>
      <c r="Y40" s="44">
        <v>1.0437410988144882</v>
      </c>
      <c r="Z40" s="63"/>
      <c r="AA40" s="45">
        <v>1.42</v>
      </c>
      <c r="AB40" s="23">
        <v>0.13832291582108938</v>
      </c>
      <c r="AC40" s="82" t="s">
        <v>144</v>
      </c>
      <c r="AD40" s="53">
        <v>45169</v>
      </c>
    </row>
    <row r="41" spans="1:30" s="5" customFormat="1" ht="15" customHeight="1" x14ac:dyDescent="0.35">
      <c r="A41" s="18"/>
      <c r="B41" s="20" t="s">
        <v>192</v>
      </c>
      <c r="C41" s="19" t="s">
        <v>236</v>
      </c>
      <c r="D41" s="19" t="s">
        <v>180</v>
      </c>
      <c r="E41" s="19" t="s">
        <v>203</v>
      </c>
      <c r="F41" s="19" t="s">
        <v>196</v>
      </c>
      <c r="G41" s="19" t="s">
        <v>237</v>
      </c>
      <c r="H41" s="21">
        <v>1.1200000000000002E-2</v>
      </c>
      <c r="I41" s="63"/>
      <c r="J41" s="22">
        <v>58.97</v>
      </c>
      <c r="K41" s="63"/>
      <c r="L41" s="23">
        <v>-4.1138211382999994E-2</v>
      </c>
      <c r="M41" s="23">
        <v>0.10190822752000001</v>
      </c>
      <c r="N41" s="23">
        <v>0.20666996055999998</v>
      </c>
      <c r="O41" s="23">
        <v>4.1245139202E-2</v>
      </c>
      <c r="P41" s="49"/>
      <c r="Q41" s="21">
        <v>0</v>
      </c>
      <c r="R41" s="21">
        <v>5.9570957096E-2</v>
      </c>
      <c r="S41" s="49"/>
      <c r="T41" s="52">
        <v>1226.1041092</v>
      </c>
      <c r="U41" s="54">
        <v>5.8899999999999994E-3</v>
      </c>
      <c r="V41" s="63"/>
      <c r="W41" s="52">
        <v>718206.65373999998</v>
      </c>
      <c r="X41" s="52">
        <v>1003838.6102999999</v>
      </c>
      <c r="Y41" s="44">
        <v>0.71546028053788635</v>
      </c>
      <c r="Z41" s="63"/>
      <c r="AA41" s="45">
        <v>0</v>
      </c>
      <c r="AB41" s="23">
        <v>0</v>
      </c>
      <c r="AC41" s="82" t="s">
        <v>144</v>
      </c>
      <c r="AD41" s="53">
        <v>45145</v>
      </c>
    </row>
    <row r="42" spans="1:30" s="5" customFormat="1" ht="15" customHeight="1" x14ac:dyDescent="0.35">
      <c r="A42" s="18"/>
      <c r="B42" s="20" t="s">
        <v>161</v>
      </c>
      <c r="C42" s="19" t="s">
        <v>314</v>
      </c>
      <c r="D42" s="19" t="s">
        <v>180</v>
      </c>
      <c r="E42" s="19" t="s">
        <v>265</v>
      </c>
      <c r="F42" s="19" t="s">
        <v>302</v>
      </c>
      <c r="G42" s="19" t="s">
        <v>195</v>
      </c>
      <c r="H42" s="21">
        <v>7.4999999999999997E-3</v>
      </c>
      <c r="I42" s="63"/>
      <c r="J42" s="22">
        <v>83.77</v>
      </c>
      <c r="K42" s="63"/>
      <c r="L42" s="23">
        <v>3.8346315159E-3</v>
      </c>
      <c r="M42" s="23">
        <v>0.11630996352</v>
      </c>
      <c r="N42" s="23">
        <v>0.21558128297000001</v>
      </c>
      <c r="O42" s="23">
        <v>7.9175845366999995E-2</v>
      </c>
      <c r="P42" s="49"/>
      <c r="Q42" s="21">
        <v>0</v>
      </c>
      <c r="R42" s="21">
        <v>9.0221187426999999E-2</v>
      </c>
      <c r="S42" s="49"/>
      <c r="T42" s="52">
        <v>447.714472</v>
      </c>
      <c r="U42" s="54">
        <v>4.9399999999999999E-3</v>
      </c>
      <c r="V42" s="63"/>
      <c r="W42" s="52">
        <v>598990.85094000003</v>
      </c>
      <c r="X42" s="52">
        <v>740570.59823</v>
      </c>
      <c r="Y42" s="44">
        <v>0.80882342935517226</v>
      </c>
      <c r="Z42" s="63"/>
      <c r="AA42" s="45">
        <v>0</v>
      </c>
      <c r="AB42" s="23">
        <v>0</v>
      </c>
      <c r="AC42" s="82" t="s">
        <v>149</v>
      </c>
      <c r="AD42" s="53">
        <v>45145</v>
      </c>
    </row>
    <row r="43" spans="1:30" s="5" customFormat="1" ht="15" customHeight="1" x14ac:dyDescent="0.35">
      <c r="A43" s="18"/>
      <c r="B43" s="20" t="s">
        <v>158</v>
      </c>
      <c r="C43" s="19" t="s">
        <v>311</v>
      </c>
      <c r="D43" s="19" t="s">
        <v>180</v>
      </c>
      <c r="E43" s="19" t="s">
        <v>211</v>
      </c>
      <c r="F43" s="19" t="s">
        <v>197</v>
      </c>
      <c r="G43" s="19" t="s">
        <v>312</v>
      </c>
      <c r="H43" s="21">
        <v>0.01</v>
      </c>
      <c r="I43" s="63"/>
      <c r="J43" s="22">
        <v>68.3</v>
      </c>
      <c r="K43" s="63"/>
      <c r="L43" s="23">
        <v>-1.7548906789E-2</v>
      </c>
      <c r="M43" s="23">
        <v>0.14570718699000001</v>
      </c>
      <c r="N43" s="23">
        <v>0.24371160106</v>
      </c>
      <c r="O43" s="23">
        <v>0.13011450942</v>
      </c>
      <c r="P43" s="49"/>
      <c r="Q43" s="21">
        <v>0</v>
      </c>
      <c r="R43" s="21">
        <v>9.4118801445999989E-2</v>
      </c>
      <c r="S43" s="49"/>
      <c r="T43" s="52">
        <v>1281.6350685</v>
      </c>
      <c r="U43" s="54">
        <v>5.0699999999999999E-3</v>
      </c>
      <c r="V43" s="63"/>
      <c r="W43" s="52">
        <v>618157.34600000002</v>
      </c>
      <c r="X43" s="52">
        <v>684494.40431999997</v>
      </c>
      <c r="Y43" s="44">
        <v>0.90308604730538089</v>
      </c>
      <c r="Z43" s="63"/>
      <c r="AA43" s="45">
        <v>0</v>
      </c>
      <c r="AB43" s="23">
        <v>0</v>
      </c>
      <c r="AC43" s="82" t="s">
        <v>152</v>
      </c>
      <c r="AD43" s="53">
        <v>45145</v>
      </c>
    </row>
    <row r="44" spans="1:30" s="5" customFormat="1" ht="15" customHeight="1" x14ac:dyDescent="0.35">
      <c r="A44" s="18"/>
      <c r="B44" s="20" t="s">
        <v>188</v>
      </c>
      <c r="C44" s="19" t="s">
        <v>231</v>
      </c>
      <c r="D44" s="19" t="s">
        <v>180</v>
      </c>
      <c r="E44" s="19" t="s">
        <v>200</v>
      </c>
      <c r="F44" s="19" t="s">
        <v>196</v>
      </c>
      <c r="G44" s="19" t="s">
        <v>193</v>
      </c>
      <c r="H44" s="21">
        <v>1.0999999999999999E-2</v>
      </c>
      <c r="I44" s="63"/>
      <c r="J44" s="22">
        <v>9.17</v>
      </c>
      <c r="K44" s="63"/>
      <c r="L44" s="23">
        <v>-6.4444405224999999E-3</v>
      </c>
      <c r="M44" s="23">
        <v>5.6882565374000001E-2</v>
      </c>
      <c r="N44" s="23">
        <v>2.6478629796000002E-2</v>
      </c>
      <c r="O44" s="23">
        <v>1.819914001E-2</v>
      </c>
      <c r="P44" s="49"/>
      <c r="Q44" s="21">
        <v>6.4585575888000003E-3</v>
      </c>
      <c r="R44" s="21">
        <v>7.8179220248999995E-2</v>
      </c>
      <c r="S44" s="49"/>
      <c r="T44" s="52">
        <v>945.35169123000003</v>
      </c>
      <c r="U44" s="54">
        <v>6.2399999999999999E-3</v>
      </c>
      <c r="V44" s="63"/>
      <c r="W44" s="52">
        <v>759517.12514999998</v>
      </c>
      <c r="X44" s="52">
        <v>900631.67596999998</v>
      </c>
      <c r="Y44" s="44">
        <v>0.84331602520196003</v>
      </c>
      <c r="Z44" s="63"/>
      <c r="AA44" s="45">
        <v>0.06</v>
      </c>
      <c r="AB44" s="23">
        <v>7.8516902944383862E-2</v>
      </c>
      <c r="AC44" s="82" t="s">
        <v>144</v>
      </c>
      <c r="AD44" s="53">
        <v>45169</v>
      </c>
    </row>
    <row r="45" spans="1:30" s="5" customFormat="1" ht="15" customHeight="1" x14ac:dyDescent="0.35">
      <c r="A45" s="18"/>
      <c r="B45" s="20" t="s">
        <v>159</v>
      </c>
      <c r="C45" s="19" t="s">
        <v>313</v>
      </c>
      <c r="D45" s="19" t="s">
        <v>180</v>
      </c>
      <c r="E45" s="19" t="s">
        <v>235</v>
      </c>
      <c r="F45" s="19" t="s">
        <v>197</v>
      </c>
      <c r="G45" s="19" t="s">
        <v>237</v>
      </c>
      <c r="H45" s="21">
        <v>0.01</v>
      </c>
      <c r="I45" s="63"/>
      <c r="J45" s="22">
        <v>90.99</v>
      </c>
      <c r="K45" s="63"/>
      <c r="L45" s="23">
        <v>3.2228510299000001E-3</v>
      </c>
      <c r="M45" s="23">
        <v>3.8238643471999997E-2</v>
      </c>
      <c r="N45" s="23">
        <v>0.1742626028</v>
      </c>
      <c r="O45" s="23">
        <v>6.2836390310999996E-2</v>
      </c>
      <c r="P45" s="49"/>
      <c r="Q45" s="21">
        <v>7.6586433260000001E-3</v>
      </c>
      <c r="R45" s="21">
        <v>0.10808244503999999</v>
      </c>
      <c r="S45" s="49"/>
      <c r="T45" s="52">
        <v>3736.0410978</v>
      </c>
      <c r="U45" s="54">
        <v>1.0189999999999999E-2</v>
      </c>
      <c r="V45" s="63"/>
      <c r="W45" s="52">
        <v>1222806.2389</v>
      </c>
      <c r="X45" s="52">
        <v>1270081.1765999999</v>
      </c>
      <c r="Y45" s="44">
        <v>0.96277801878258318</v>
      </c>
      <c r="Z45" s="63"/>
      <c r="AA45" s="45">
        <v>0.7</v>
      </c>
      <c r="AB45" s="23">
        <v>9.2317837124958779E-2</v>
      </c>
      <c r="AC45" s="82" t="s">
        <v>152</v>
      </c>
      <c r="AD45" s="53">
        <v>45147</v>
      </c>
    </row>
    <row r="46" spans="1:30" s="5" customFormat="1" ht="15" customHeight="1" x14ac:dyDescent="0.35">
      <c r="A46" s="18"/>
      <c r="B46" s="20" t="s">
        <v>353</v>
      </c>
      <c r="C46" s="19" t="s">
        <v>376</v>
      </c>
      <c r="D46" s="19" t="s">
        <v>180</v>
      </c>
      <c r="E46" s="19" t="s">
        <v>235</v>
      </c>
      <c r="F46" s="19" t="s">
        <v>197</v>
      </c>
      <c r="G46" s="19" t="s">
        <v>377</v>
      </c>
      <c r="H46" s="21">
        <v>0.01</v>
      </c>
      <c r="I46" s="63"/>
      <c r="J46" s="22">
        <v>96.1</v>
      </c>
      <c r="K46" s="63"/>
      <c r="L46" s="23">
        <v>1.3786039494999999E-2</v>
      </c>
      <c r="M46" s="23">
        <v>0.10189052134000001</v>
      </c>
      <c r="N46" s="23">
        <v>0.19204903571999998</v>
      </c>
      <c r="O46" s="23">
        <v>0.12111712988000001</v>
      </c>
      <c r="P46" s="49"/>
      <c r="Q46" s="21">
        <v>9.4043887147000002E-3</v>
      </c>
      <c r="R46" s="21">
        <v>0.123853211</v>
      </c>
      <c r="S46" s="49"/>
      <c r="T46" s="52">
        <v>4130.9204313999999</v>
      </c>
      <c r="U46" s="54">
        <v>1.3429999999999999E-2</v>
      </c>
      <c r="V46" s="63"/>
      <c r="W46" s="52">
        <v>1629858.3063999999</v>
      </c>
      <c r="X46" s="52">
        <v>1626591.5649000001</v>
      </c>
      <c r="Y46" s="44">
        <v>1.0020083354484877</v>
      </c>
      <c r="Z46" s="63"/>
      <c r="AA46" s="45">
        <v>0.9</v>
      </c>
      <c r="AB46" s="23">
        <v>0.11238293444328826</v>
      </c>
      <c r="AC46" s="82" t="s">
        <v>529</v>
      </c>
      <c r="AD46" s="53">
        <v>45148</v>
      </c>
    </row>
    <row r="47" spans="1:30" s="5" customFormat="1" ht="15" customHeight="1" x14ac:dyDescent="0.35">
      <c r="A47" s="18"/>
      <c r="B47" s="20" t="s">
        <v>68</v>
      </c>
      <c r="C47" s="19" t="s">
        <v>244</v>
      </c>
      <c r="D47" s="19" t="s">
        <v>214</v>
      </c>
      <c r="E47" s="19" t="s">
        <v>200</v>
      </c>
      <c r="F47" s="19" t="s">
        <v>197</v>
      </c>
      <c r="G47" s="19" t="s">
        <v>201</v>
      </c>
      <c r="H47" s="21">
        <v>1.2500000000000001E-2</v>
      </c>
      <c r="I47" s="63"/>
      <c r="J47" s="22">
        <v>123</v>
      </c>
      <c r="K47" s="63"/>
      <c r="L47" s="23">
        <v>-2.0645455281000001E-2</v>
      </c>
      <c r="M47" s="23">
        <v>9.0734417413999999E-2</v>
      </c>
      <c r="N47" s="23">
        <v>1.3597282359E-2</v>
      </c>
      <c r="O47" s="23">
        <v>0.15481504339000002</v>
      </c>
      <c r="P47" s="49"/>
      <c r="Q47" s="21">
        <v>3.3333333333E-3</v>
      </c>
      <c r="R47" s="21">
        <v>4.2829782029000001E-2</v>
      </c>
      <c r="S47" s="49"/>
      <c r="T47" s="52">
        <v>29.564596000000002</v>
      </c>
      <c r="U47" s="54" t="s">
        <v>475</v>
      </c>
      <c r="V47" s="63"/>
      <c r="W47" s="52">
        <v>484074.12599999999</v>
      </c>
      <c r="X47" s="52">
        <v>773997.39387000003</v>
      </c>
      <c r="Y47" s="44">
        <v>0.62542087329211948</v>
      </c>
      <c r="Z47" s="63"/>
      <c r="AA47" s="45">
        <v>0.42</v>
      </c>
      <c r="AB47" s="23">
        <v>4.0975609756097563E-2</v>
      </c>
      <c r="AC47" s="82" t="s">
        <v>153</v>
      </c>
      <c r="AD47" s="53">
        <v>45149</v>
      </c>
    </row>
    <row r="48" spans="1:30" s="5" customFormat="1" ht="15" customHeight="1" x14ac:dyDescent="0.35">
      <c r="A48" s="18"/>
      <c r="B48" s="20" t="s">
        <v>71</v>
      </c>
      <c r="C48" s="19" t="s">
        <v>250</v>
      </c>
      <c r="D48" s="19" t="s">
        <v>214</v>
      </c>
      <c r="E48" s="19" t="s">
        <v>184</v>
      </c>
      <c r="F48" s="19" t="s">
        <v>197</v>
      </c>
      <c r="G48" s="19" t="s">
        <v>251</v>
      </c>
      <c r="H48" s="21">
        <v>2.3E-3</v>
      </c>
      <c r="I48" s="63"/>
      <c r="J48" s="22">
        <v>1950.01</v>
      </c>
      <c r="K48" s="63"/>
      <c r="L48" s="23">
        <v>-4.4719799797999999E-3</v>
      </c>
      <c r="M48" s="23">
        <v>0.15339624219</v>
      </c>
      <c r="N48" s="23">
        <v>-1.7035519972999999E-2</v>
      </c>
      <c r="O48" s="23">
        <v>-3.7568614269000003E-2</v>
      </c>
      <c r="P48" s="49"/>
      <c r="Q48" s="21">
        <v>8.4702438804E-3</v>
      </c>
      <c r="R48" s="21">
        <v>9.0540852226000001E-2</v>
      </c>
      <c r="S48" s="49"/>
      <c r="T48" s="52">
        <v>137.00884214999999</v>
      </c>
      <c r="U48" s="54" t="s">
        <v>475</v>
      </c>
      <c r="V48" s="63"/>
      <c r="W48" s="52">
        <v>478752.80512999999</v>
      </c>
      <c r="X48" s="52">
        <v>766101.13008000003</v>
      </c>
      <c r="Y48" s="44">
        <v>0.62492115770669376</v>
      </c>
      <c r="Z48" s="63"/>
      <c r="AA48" s="45">
        <v>16.734576132000001</v>
      </c>
      <c r="AB48" s="23">
        <v>0.10298147885600588</v>
      </c>
      <c r="AC48" s="82" t="s">
        <v>148</v>
      </c>
      <c r="AD48" s="53">
        <v>45169</v>
      </c>
    </row>
    <row r="49" spans="1:30" s="5" customFormat="1" ht="15" customHeight="1" x14ac:dyDescent="0.35">
      <c r="A49" s="18"/>
      <c r="B49" s="20" t="s">
        <v>164</v>
      </c>
      <c r="C49" s="19" t="s">
        <v>315</v>
      </c>
      <c r="D49" s="19" t="s">
        <v>180</v>
      </c>
      <c r="E49" s="19" t="s">
        <v>184</v>
      </c>
      <c r="F49" s="19" t="s">
        <v>227</v>
      </c>
      <c r="G49" s="19" t="s">
        <v>316</v>
      </c>
      <c r="H49" s="21">
        <v>5.0000000000000001E-3</v>
      </c>
      <c r="I49" s="63"/>
      <c r="J49" s="22">
        <v>116.7</v>
      </c>
      <c r="K49" s="63"/>
      <c r="L49" s="23">
        <v>1.7764083760999999E-2</v>
      </c>
      <c r="M49" s="23">
        <v>8.8431418614999993E-2</v>
      </c>
      <c r="N49" s="23">
        <v>0.20537993399000001</v>
      </c>
      <c r="O49" s="23">
        <v>0.17810829868</v>
      </c>
      <c r="P49" s="49"/>
      <c r="Q49" s="21">
        <v>7.3593073593000002E-3</v>
      </c>
      <c r="R49" s="21">
        <v>8.7626962141999998E-2</v>
      </c>
      <c r="S49" s="49"/>
      <c r="T49" s="52">
        <v>3235.6447182000002</v>
      </c>
      <c r="U49" s="54">
        <v>8.7200000000000003E-3</v>
      </c>
      <c r="V49" s="63"/>
      <c r="W49" s="52">
        <v>1064847.7053</v>
      </c>
      <c r="X49" s="52">
        <v>1092773.0948000001</v>
      </c>
      <c r="Y49" s="44">
        <v>0.97444539069191582</v>
      </c>
      <c r="Z49" s="63"/>
      <c r="AA49" s="45">
        <v>0.85</v>
      </c>
      <c r="AB49" s="23">
        <v>8.7403598971722354E-2</v>
      </c>
      <c r="AC49" s="82" t="s">
        <v>144</v>
      </c>
      <c r="AD49" s="53">
        <v>45169</v>
      </c>
    </row>
    <row r="50" spans="1:30" s="5" customFormat="1" ht="15" customHeight="1" x14ac:dyDescent="0.35">
      <c r="A50" s="18"/>
      <c r="B50" s="20" t="s">
        <v>354</v>
      </c>
      <c r="C50" s="19" t="s">
        <v>369</v>
      </c>
      <c r="D50" s="19" t="s">
        <v>180</v>
      </c>
      <c r="E50" s="19" t="s">
        <v>200</v>
      </c>
      <c r="F50" s="19" t="s">
        <v>196</v>
      </c>
      <c r="G50" s="19" t="s">
        <v>370</v>
      </c>
      <c r="H50" s="21">
        <v>1.17E-2</v>
      </c>
      <c r="I50" s="63"/>
      <c r="J50" s="22">
        <v>48.95</v>
      </c>
      <c r="K50" s="63"/>
      <c r="L50" s="23">
        <v>-4.9514563107000004E-2</v>
      </c>
      <c r="M50" s="23">
        <v>-2.5261522220999998E-2</v>
      </c>
      <c r="N50" s="23">
        <v>-2.1105133700999999E-2</v>
      </c>
      <c r="O50" s="23">
        <v>-0.13642124275</v>
      </c>
      <c r="P50" s="49"/>
      <c r="Q50" s="21">
        <v>0</v>
      </c>
      <c r="R50" s="21">
        <v>9.2883367620999996E-2</v>
      </c>
      <c r="S50" s="49"/>
      <c r="T50" s="52">
        <v>481.98330277000002</v>
      </c>
      <c r="U50" s="54">
        <v>3.4499999999999999E-3</v>
      </c>
      <c r="V50" s="63"/>
      <c r="W50" s="52">
        <v>418203.98235000001</v>
      </c>
      <c r="X50" s="52">
        <v>790437.09533000004</v>
      </c>
      <c r="Y50" s="44">
        <v>0.52907939774183266</v>
      </c>
      <c r="Z50" s="63"/>
      <c r="AA50" s="45">
        <v>0</v>
      </c>
      <c r="AB50" s="23">
        <v>0</v>
      </c>
      <c r="AC50" s="82" t="s">
        <v>152</v>
      </c>
      <c r="AD50" s="53">
        <v>45145</v>
      </c>
    </row>
    <row r="51" spans="1:30" s="5" customFormat="1" ht="15" customHeight="1" x14ac:dyDescent="0.35">
      <c r="A51" s="18"/>
      <c r="B51" s="20" t="s">
        <v>179</v>
      </c>
      <c r="C51" s="19" t="s">
        <v>208</v>
      </c>
      <c r="D51" s="19" t="s">
        <v>180</v>
      </c>
      <c r="E51" s="19" t="s">
        <v>200</v>
      </c>
      <c r="F51" s="19" t="s">
        <v>209</v>
      </c>
      <c r="G51" s="19" t="s">
        <v>209</v>
      </c>
      <c r="H51" s="21">
        <v>6.9999999999999993E-3</v>
      </c>
      <c r="I51" s="63"/>
      <c r="J51" s="22">
        <v>151.26</v>
      </c>
      <c r="K51" s="63"/>
      <c r="L51" s="23">
        <v>2.0355118132999998E-2</v>
      </c>
      <c r="M51" s="23">
        <v>0.13771244783</v>
      </c>
      <c r="N51" s="23">
        <v>0.25480812233</v>
      </c>
      <c r="O51" s="23">
        <v>0.16741019227999998</v>
      </c>
      <c r="P51" s="49"/>
      <c r="Q51" s="21">
        <v>5.1677852348999999E-3</v>
      </c>
      <c r="R51" s="21">
        <v>6.4358217551000005E-2</v>
      </c>
      <c r="S51" s="49"/>
      <c r="T51" s="52">
        <v>753.52651476999995</v>
      </c>
      <c r="U51" s="54">
        <v>4.5999999999999999E-3</v>
      </c>
      <c r="V51" s="63"/>
      <c r="W51" s="52">
        <v>558254.5257</v>
      </c>
      <c r="X51" s="52">
        <v>769030.23149999999</v>
      </c>
      <c r="Y51" s="44">
        <v>0.72592013009829248</v>
      </c>
      <c r="Z51" s="63"/>
      <c r="AA51" s="45">
        <v>0.77</v>
      </c>
      <c r="AB51" s="23">
        <v>6.1086870289567635E-2</v>
      </c>
      <c r="AC51" s="82" t="s">
        <v>145</v>
      </c>
      <c r="AD51" s="53">
        <v>45175</v>
      </c>
    </row>
    <row r="52" spans="1:30" s="5" customFormat="1" ht="15" customHeight="1" x14ac:dyDescent="0.35">
      <c r="A52" s="18"/>
      <c r="B52" s="20" t="s">
        <v>346</v>
      </c>
      <c r="C52" s="19" t="s">
        <v>347</v>
      </c>
      <c r="D52" s="19" t="s">
        <v>180</v>
      </c>
      <c r="E52" s="19" t="s">
        <v>235</v>
      </c>
      <c r="F52" s="19" t="s">
        <v>302</v>
      </c>
      <c r="G52" s="19" t="s">
        <v>348</v>
      </c>
      <c r="H52" s="21">
        <v>1.4999999999999999E-2</v>
      </c>
      <c r="I52" s="63"/>
      <c r="J52" s="22">
        <v>93.72</v>
      </c>
      <c r="K52" s="63"/>
      <c r="L52" s="23">
        <v>-1.2652928483999999E-2</v>
      </c>
      <c r="M52" s="23">
        <v>6.6868069618000001E-2</v>
      </c>
      <c r="N52" s="23">
        <v>0.17350881371999999</v>
      </c>
      <c r="O52" s="23">
        <v>0.13893234530999998</v>
      </c>
      <c r="P52" s="49"/>
      <c r="Q52" s="21">
        <v>1.0427528675999999E-2</v>
      </c>
      <c r="R52" s="21">
        <v>0.14221431561</v>
      </c>
      <c r="S52" s="49"/>
      <c r="T52" s="52">
        <v>1372.4667505</v>
      </c>
      <c r="U52" s="54">
        <v>6.3200000000000001E-3</v>
      </c>
      <c r="V52" s="63"/>
      <c r="W52" s="52">
        <v>761642.10276000004</v>
      </c>
      <c r="X52" s="52">
        <v>806636.23632000003</v>
      </c>
      <c r="Y52" s="44">
        <v>0.94422004426026007</v>
      </c>
      <c r="Z52" s="63"/>
      <c r="AA52" s="45">
        <v>1</v>
      </c>
      <c r="AB52" s="23">
        <v>0.12804097311139565</v>
      </c>
      <c r="AC52" s="82" t="s">
        <v>530</v>
      </c>
      <c r="AD52" s="53">
        <v>45169</v>
      </c>
    </row>
    <row r="53" spans="1:30" s="5" customFormat="1" ht="15" customHeight="1" x14ac:dyDescent="0.35">
      <c r="A53" s="18"/>
      <c r="B53" s="20" t="s">
        <v>191</v>
      </c>
      <c r="C53" s="19" t="s">
        <v>234</v>
      </c>
      <c r="D53" s="19" t="s">
        <v>180</v>
      </c>
      <c r="E53" s="19" t="s">
        <v>235</v>
      </c>
      <c r="F53" s="19" t="s">
        <v>198</v>
      </c>
      <c r="G53" s="19" t="s">
        <v>195</v>
      </c>
      <c r="H53" s="21">
        <v>0.01</v>
      </c>
      <c r="I53" s="63"/>
      <c r="J53" s="22">
        <v>87.74</v>
      </c>
      <c r="K53" s="63"/>
      <c r="L53" s="23">
        <v>2.092150399E-2</v>
      </c>
      <c r="M53" s="23">
        <v>8.4045385294000005E-2</v>
      </c>
      <c r="N53" s="23">
        <v>0.19269851607999999</v>
      </c>
      <c r="O53" s="23">
        <v>8.3139159928E-2</v>
      </c>
      <c r="P53" s="49"/>
      <c r="Q53" s="21">
        <v>1.0363887609E-2</v>
      </c>
      <c r="R53" s="21">
        <v>0.11324250681</v>
      </c>
      <c r="S53" s="49"/>
      <c r="T53" s="52">
        <v>2337.9510903</v>
      </c>
      <c r="U53" s="54">
        <v>6.2300000000000003E-3</v>
      </c>
      <c r="V53" s="63"/>
      <c r="W53" s="52">
        <v>763474.17246999999</v>
      </c>
      <c r="X53" s="52">
        <v>824443.35207000002</v>
      </c>
      <c r="Y53" s="44">
        <v>0.92604806692064467</v>
      </c>
      <c r="Z53" s="63"/>
      <c r="AA53" s="45">
        <v>0.9</v>
      </c>
      <c r="AB53" s="23">
        <v>0.12309095053567359</v>
      </c>
      <c r="AC53" s="82" t="s">
        <v>144</v>
      </c>
      <c r="AD53" s="53">
        <v>45169</v>
      </c>
    </row>
    <row r="54" spans="1:30" s="5" customFormat="1" ht="15" customHeight="1" x14ac:dyDescent="0.35">
      <c r="A54" s="18"/>
      <c r="B54" s="20" t="s">
        <v>163</v>
      </c>
      <c r="C54" s="19" t="s">
        <v>317</v>
      </c>
      <c r="D54" s="19" t="s">
        <v>180</v>
      </c>
      <c r="E54" s="19" t="s">
        <v>203</v>
      </c>
      <c r="F54" s="19" t="s">
        <v>197</v>
      </c>
      <c r="G54" s="19" t="s">
        <v>318</v>
      </c>
      <c r="H54" s="21">
        <v>6.9999999999999993E-3</v>
      </c>
      <c r="I54" s="63"/>
      <c r="J54" s="22">
        <v>116.87</v>
      </c>
      <c r="K54" s="63"/>
      <c r="L54" s="23">
        <v>6.0160960947999997E-3</v>
      </c>
      <c r="M54" s="23">
        <v>5.4168468661000002E-2</v>
      </c>
      <c r="N54" s="23">
        <v>0.13728375847000002</v>
      </c>
      <c r="O54" s="23">
        <v>0.15868706076</v>
      </c>
      <c r="P54" s="49"/>
      <c r="Q54" s="21">
        <v>7.0512820512999997E-3</v>
      </c>
      <c r="R54" s="21">
        <v>0.12381324926999999</v>
      </c>
      <c r="S54" s="49"/>
      <c r="T54" s="52">
        <v>2603.6865834</v>
      </c>
      <c r="U54" s="54">
        <v>9.5399999999999999E-3</v>
      </c>
      <c r="V54" s="63"/>
      <c r="W54" s="52">
        <v>1152385.6492000001</v>
      </c>
      <c r="X54" s="52">
        <v>1049505.9040000001</v>
      </c>
      <c r="Y54" s="44">
        <v>1.098026837970032</v>
      </c>
      <c r="Z54" s="63"/>
      <c r="AA54" s="45">
        <v>0.82499999999999996</v>
      </c>
      <c r="AB54" s="23">
        <v>8.4709506289039088E-2</v>
      </c>
      <c r="AC54" s="82" t="s">
        <v>149</v>
      </c>
      <c r="AD54" s="53">
        <v>45156</v>
      </c>
    </row>
    <row r="55" spans="1:30" s="5" customFormat="1" ht="15" customHeight="1" x14ac:dyDescent="0.35">
      <c r="A55" s="18"/>
      <c r="B55" s="20" t="s">
        <v>74</v>
      </c>
      <c r="C55" s="19" t="s">
        <v>255</v>
      </c>
      <c r="D55" s="19" t="s">
        <v>214</v>
      </c>
      <c r="E55" s="19" t="s">
        <v>184</v>
      </c>
      <c r="F55" s="19" t="s">
        <v>209</v>
      </c>
      <c r="G55" s="19" t="s">
        <v>209</v>
      </c>
      <c r="H55" s="21">
        <v>6.0000000000000001E-3</v>
      </c>
      <c r="I55" s="63"/>
      <c r="J55" s="22">
        <v>792.12</v>
      </c>
      <c r="K55" s="63"/>
      <c r="L55" s="23">
        <v>2.0413046155E-2</v>
      </c>
      <c r="M55" s="23">
        <v>0.16996613016000001</v>
      </c>
      <c r="N55" s="23">
        <v>0.13400743723</v>
      </c>
      <c r="O55" s="23">
        <v>6.1838285949999995E-2</v>
      </c>
      <c r="P55" s="49"/>
      <c r="Q55" s="21">
        <v>4.8076923076999997E-3</v>
      </c>
      <c r="R55" s="21">
        <v>6.3740687034000001E-2</v>
      </c>
      <c r="S55" s="49"/>
      <c r="T55" s="52">
        <v>103.833044</v>
      </c>
      <c r="U55" s="54" t="s">
        <v>475</v>
      </c>
      <c r="V55" s="63"/>
      <c r="W55" s="52">
        <v>482361.47399999999</v>
      </c>
      <c r="X55" s="52">
        <v>542318.12424000003</v>
      </c>
      <c r="Y55" s="44">
        <v>0.88944376453576435</v>
      </c>
      <c r="Z55" s="63"/>
      <c r="AA55" s="45">
        <v>3.75</v>
      </c>
      <c r="AB55" s="23">
        <v>5.680957430692319E-2</v>
      </c>
      <c r="AC55" s="82" t="s">
        <v>145</v>
      </c>
      <c r="AD55" s="53">
        <v>45169</v>
      </c>
    </row>
    <row r="56" spans="1:30" s="5" customFormat="1" ht="15" customHeight="1" x14ac:dyDescent="0.35">
      <c r="A56" s="18"/>
      <c r="B56" s="20" t="s">
        <v>533</v>
      </c>
      <c r="C56" s="19" t="s">
        <v>534</v>
      </c>
      <c r="D56" s="19" t="s">
        <v>214</v>
      </c>
      <c r="E56" s="19" t="s">
        <v>265</v>
      </c>
      <c r="F56" s="19" t="s">
        <v>209</v>
      </c>
      <c r="G56" s="19" t="s">
        <v>535</v>
      </c>
      <c r="H56" s="21">
        <v>8.3999999999999995E-3</v>
      </c>
      <c r="I56" s="63"/>
      <c r="J56" s="22">
        <v>100.25</v>
      </c>
      <c r="K56" s="63"/>
      <c r="L56" s="23">
        <v>3.21851555E-2</v>
      </c>
      <c r="M56" s="23">
        <v>8.9240265264000002E-2</v>
      </c>
      <c r="N56" s="23">
        <v>0.13775270292</v>
      </c>
      <c r="O56" s="23">
        <v>0.14864422047</v>
      </c>
      <c r="P56" s="49"/>
      <c r="Q56" s="21">
        <v>7.3604579840999993E-3</v>
      </c>
      <c r="R56" s="21">
        <v>0.10001034233</v>
      </c>
      <c r="S56" s="49"/>
      <c r="T56" s="52">
        <v>1049.0484759999999</v>
      </c>
      <c r="U56" s="54">
        <v>5.3200000000000001E-3</v>
      </c>
      <c r="V56" s="63"/>
      <c r="W56" s="52">
        <v>641103.76249999995</v>
      </c>
      <c r="X56" s="52">
        <v>612048.65806000005</v>
      </c>
      <c r="Y56" s="44">
        <v>1.0474718865197667</v>
      </c>
      <c r="Z56" s="63"/>
      <c r="AA56" s="45">
        <v>0.72</v>
      </c>
      <c r="AB56" s="23">
        <v>8.6184538653366588E-2</v>
      </c>
      <c r="AC56" s="82" t="s">
        <v>144</v>
      </c>
      <c r="AD56" s="53">
        <v>45169</v>
      </c>
    </row>
    <row r="57" spans="1:30" s="5" customFormat="1" ht="15" customHeight="1" x14ac:dyDescent="0.35">
      <c r="A57" s="18"/>
      <c r="B57" s="20" t="s">
        <v>360</v>
      </c>
      <c r="C57" s="19" t="s">
        <v>368</v>
      </c>
      <c r="D57" s="19" t="s">
        <v>180</v>
      </c>
      <c r="E57" s="19" t="s">
        <v>265</v>
      </c>
      <c r="F57" s="19" t="s">
        <v>198</v>
      </c>
      <c r="G57" s="19" t="s">
        <v>336</v>
      </c>
      <c r="H57" s="21">
        <v>7.3000000000000001E-3</v>
      </c>
      <c r="I57" s="63"/>
      <c r="J57" s="22">
        <v>72.87</v>
      </c>
      <c r="K57" s="63"/>
      <c r="L57" s="23">
        <v>6.8861225682000007E-3</v>
      </c>
      <c r="M57" s="23">
        <v>3.3386344235999996E-2</v>
      </c>
      <c r="N57" s="23">
        <v>0.12018545215</v>
      </c>
      <c r="O57" s="23">
        <v>4.9867027518999997E-3</v>
      </c>
      <c r="P57" s="49"/>
      <c r="Q57" s="21">
        <v>8.2225572153000002E-3</v>
      </c>
      <c r="R57" s="21">
        <v>8.7835308796000003E-2</v>
      </c>
      <c r="S57" s="49"/>
      <c r="T57" s="52">
        <v>700.64975169000002</v>
      </c>
      <c r="U57" s="54">
        <v>3.0000000000000001E-3</v>
      </c>
      <c r="V57" s="63"/>
      <c r="W57" s="52">
        <v>363733.15545000002</v>
      </c>
      <c r="X57" s="52">
        <v>491662.61158000003</v>
      </c>
      <c r="Y57" s="44">
        <v>0.73980234999182115</v>
      </c>
      <c r="Z57" s="63"/>
      <c r="AA57" s="45">
        <v>0.6</v>
      </c>
      <c r="AB57" s="23">
        <v>9.8806093042404272E-2</v>
      </c>
      <c r="AC57" s="82" t="s">
        <v>155</v>
      </c>
      <c r="AD57" s="53">
        <v>45169</v>
      </c>
    </row>
    <row r="58" spans="1:30" s="5" customFormat="1" ht="15" customHeight="1" x14ac:dyDescent="0.35">
      <c r="A58" s="18"/>
      <c r="B58" s="20" t="s">
        <v>361</v>
      </c>
      <c r="C58" s="19" t="s">
        <v>380</v>
      </c>
      <c r="D58" s="19" t="s">
        <v>180</v>
      </c>
      <c r="E58" s="19" t="s">
        <v>381</v>
      </c>
      <c r="F58" s="19" t="s">
        <v>196</v>
      </c>
      <c r="G58" s="19" t="s">
        <v>247</v>
      </c>
      <c r="H58" s="21">
        <v>0.01</v>
      </c>
      <c r="I58" s="63"/>
      <c r="J58" s="22">
        <v>113.18</v>
      </c>
      <c r="K58" s="63"/>
      <c r="L58" s="23">
        <v>1.3163695061E-2</v>
      </c>
      <c r="M58" s="23">
        <v>0.12131332510999999</v>
      </c>
      <c r="N58" s="23">
        <v>0.16283097304000002</v>
      </c>
      <c r="O58" s="23">
        <v>0.12775137636</v>
      </c>
      <c r="P58" s="49"/>
      <c r="Q58" s="21">
        <v>7.9928952043000004E-3</v>
      </c>
      <c r="R58" s="21">
        <v>9.5723743067000003E-2</v>
      </c>
      <c r="S58" s="49"/>
      <c r="T58" s="52">
        <v>5274.3174073999999</v>
      </c>
      <c r="U58" s="54">
        <v>1.2470000000000002E-2</v>
      </c>
      <c r="V58" s="63"/>
      <c r="W58" s="52">
        <v>1357332.3147</v>
      </c>
      <c r="X58" s="52">
        <v>1271774.6188000001</v>
      </c>
      <c r="Y58" s="44">
        <v>1.0672742596331488</v>
      </c>
      <c r="Z58" s="63"/>
      <c r="AA58" s="45">
        <v>0.9</v>
      </c>
      <c r="AB58" s="23">
        <v>9.5423219650114868E-2</v>
      </c>
      <c r="AC58" s="82" t="s">
        <v>144</v>
      </c>
      <c r="AD58" s="53">
        <v>45169</v>
      </c>
    </row>
    <row r="59" spans="1:30" s="5" customFormat="1" ht="15" customHeight="1" x14ac:dyDescent="0.35">
      <c r="A59" s="18"/>
      <c r="B59" s="20" t="s">
        <v>166</v>
      </c>
      <c r="C59" s="19" t="s">
        <v>321</v>
      </c>
      <c r="D59" s="19" t="s">
        <v>180</v>
      </c>
      <c r="E59" s="19" t="s">
        <v>211</v>
      </c>
      <c r="F59" s="19" t="s">
        <v>322</v>
      </c>
      <c r="G59" s="19" t="s">
        <v>322</v>
      </c>
      <c r="H59" s="21">
        <v>5.0000000000000001E-3</v>
      </c>
      <c r="I59" s="63"/>
      <c r="J59" s="22">
        <v>102.15</v>
      </c>
      <c r="K59" s="63"/>
      <c r="L59" s="23">
        <v>-1.6937506057999999E-2</v>
      </c>
      <c r="M59" s="23">
        <v>0.11580643201000002</v>
      </c>
      <c r="N59" s="23">
        <v>0.30149299609000002</v>
      </c>
      <c r="O59" s="23">
        <v>0.24377023811000001</v>
      </c>
      <c r="P59" s="49"/>
      <c r="Q59" s="21">
        <v>7.9236276850000002E-3</v>
      </c>
      <c r="R59" s="21">
        <v>0.10294923802</v>
      </c>
      <c r="S59" s="49"/>
      <c r="T59" s="52">
        <v>780.86906615999999</v>
      </c>
      <c r="U59" s="54">
        <v>3.13E-3</v>
      </c>
      <c r="V59" s="63"/>
      <c r="W59" s="52">
        <v>379899.7317</v>
      </c>
      <c r="X59" s="52">
        <v>409523.79173</v>
      </c>
      <c r="Y59" s="44">
        <v>0.92766217585343314</v>
      </c>
      <c r="Z59" s="63"/>
      <c r="AA59" s="45">
        <v>0.83</v>
      </c>
      <c r="AB59" s="23">
        <v>9.7503671071952999E-2</v>
      </c>
      <c r="AC59" s="82" t="s">
        <v>148</v>
      </c>
      <c r="AD59" s="53">
        <v>45169</v>
      </c>
    </row>
    <row r="60" spans="1:30" s="5" customFormat="1" ht="15" customHeight="1" x14ac:dyDescent="0.35">
      <c r="A60" s="18"/>
      <c r="B60" s="20" t="s">
        <v>189</v>
      </c>
      <c r="C60" s="19" t="s">
        <v>232</v>
      </c>
      <c r="D60" s="19" t="s">
        <v>180</v>
      </c>
      <c r="E60" s="19" t="s">
        <v>203</v>
      </c>
      <c r="F60" s="19" t="s">
        <v>197</v>
      </c>
      <c r="G60" s="19" t="s">
        <v>194</v>
      </c>
      <c r="H60" s="21">
        <v>7.4999999999999997E-3</v>
      </c>
      <c r="I60" s="63"/>
      <c r="J60" s="22">
        <v>50.51</v>
      </c>
      <c r="K60" s="63"/>
      <c r="L60" s="23">
        <v>3.1914199819000004E-2</v>
      </c>
      <c r="M60" s="23">
        <v>0.15975055384</v>
      </c>
      <c r="N60" s="23">
        <v>0.27926645257999999</v>
      </c>
      <c r="O60" s="23">
        <v>0.20549344753999998</v>
      </c>
      <c r="P60" s="49"/>
      <c r="Q60" s="21">
        <v>8.7115072934000008E-3</v>
      </c>
      <c r="R60" s="21">
        <v>0.10890878089999999</v>
      </c>
      <c r="S60" s="49"/>
      <c r="T60" s="52">
        <v>370.74007814999999</v>
      </c>
      <c r="U60" s="54" t="s">
        <v>475</v>
      </c>
      <c r="V60" s="63"/>
      <c r="W60" s="52">
        <v>254570.4</v>
      </c>
      <c r="X60" s="52">
        <v>290592.2745</v>
      </c>
      <c r="Y60" s="44">
        <v>0.87603980676368598</v>
      </c>
      <c r="Z60" s="63"/>
      <c r="AA60" s="45">
        <v>0.43</v>
      </c>
      <c r="AB60" s="23">
        <v>0.10215798851712533</v>
      </c>
      <c r="AC60" s="82" t="s">
        <v>155</v>
      </c>
      <c r="AD60" s="53">
        <v>45170</v>
      </c>
    </row>
    <row r="61" spans="1:30" s="5" customFormat="1" ht="15" customHeight="1" x14ac:dyDescent="0.35">
      <c r="A61" s="18"/>
      <c r="B61" s="20" t="s">
        <v>84</v>
      </c>
      <c r="C61" s="19" t="s">
        <v>270</v>
      </c>
      <c r="D61" s="19" t="s">
        <v>214</v>
      </c>
      <c r="E61" s="19" t="s">
        <v>271</v>
      </c>
      <c r="F61" s="19" t="s">
        <v>197</v>
      </c>
      <c r="G61" s="19" t="s">
        <v>201</v>
      </c>
      <c r="H61" s="21">
        <v>3.0000000000000001E-3</v>
      </c>
      <c r="I61" s="63"/>
      <c r="J61" s="22">
        <v>116.5</v>
      </c>
      <c r="K61" s="63"/>
      <c r="L61" s="23">
        <v>1.5370920320000002E-2</v>
      </c>
      <c r="M61" s="23">
        <v>0.10860109773</v>
      </c>
      <c r="N61" s="23">
        <v>7.5063556687000002E-2</v>
      </c>
      <c r="O61" s="23">
        <v>2.0123984424999998E-2</v>
      </c>
      <c r="P61" s="49"/>
      <c r="Q61" s="21">
        <v>6.7532467531999998E-3</v>
      </c>
      <c r="R61" s="21">
        <v>7.6799085433999992E-2</v>
      </c>
      <c r="S61" s="49"/>
      <c r="T61" s="52">
        <v>162.64933937999999</v>
      </c>
      <c r="U61" s="54" t="s">
        <v>475</v>
      </c>
      <c r="V61" s="63"/>
      <c r="W61" s="52">
        <v>404722.16499999998</v>
      </c>
      <c r="X61" s="52">
        <v>403741.89182000002</v>
      </c>
      <c r="Y61" s="44">
        <v>1.0024279699477829</v>
      </c>
      <c r="Z61" s="63"/>
      <c r="AA61" s="45">
        <v>0.78</v>
      </c>
      <c r="AB61" s="23">
        <v>8.0343347639484974E-2</v>
      </c>
      <c r="AC61" s="82" t="s">
        <v>149</v>
      </c>
      <c r="AD61" s="53">
        <v>45156</v>
      </c>
    </row>
    <row r="62" spans="1:30" s="5" customFormat="1" ht="15" customHeight="1" x14ac:dyDescent="0.35">
      <c r="A62" s="18"/>
      <c r="B62" s="20" t="s">
        <v>174</v>
      </c>
      <c r="C62" s="19" t="s">
        <v>331</v>
      </c>
      <c r="D62" s="19" t="s">
        <v>180</v>
      </c>
      <c r="E62" s="19" t="s">
        <v>235</v>
      </c>
      <c r="F62" s="19" t="s">
        <v>197</v>
      </c>
      <c r="G62" s="19" t="s">
        <v>332</v>
      </c>
      <c r="H62" s="21">
        <v>0.01</v>
      </c>
      <c r="I62" s="63"/>
      <c r="J62" s="22">
        <v>9.85</v>
      </c>
      <c r="K62" s="63"/>
      <c r="L62" s="23">
        <v>1.2371134022000001E-2</v>
      </c>
      <c r="M62" s="23">
        <v>0.10099919528</v>
      </c>
      <c r="N62" s="23">
        <v>0.10675388650000001</v>
      </c>
      <c r="O62" s="23">
        <v>0.13920845880999999</v>
      </c>
      <c r="P62" s="49"/>
      <c r="Q62" s="21">
        <v>1.2182741117E-2</v>
      </c>
      <c r="R62" s="21">
        <v>0.14775882586</v>
      </c>
      <c r="S62" s="49"/>
      <c r="T62" s="52">
        <v>4778.3366486000004</v>
      </c>
      <c r="U62" s="54">
        <v>8.369999999999999E-3</v>
      </c>
      <c r="V62" s="63"/>
      <c r="W62" s="52">
        <v>1016723.9639</v>
      </c>
      <c r="X62" s="52">
        <v>995247.97031999996</v>
      </c>
      <c r="Y62" s="44">
        <v>1.0215785354207705</v>
      </c>
      <c r="Z62" s="63"/>
      <c r="AA62" s="45">
        <v>0.12</v>
      </c>
      <c r="AB62" s="23">
        <v>0.14619289340101524</v>
      </c>
      <c r="AC62" s="82" t="s">
        <v>177</v>
      </c>
      <c r="AD62" s="53">
        <v>45148</v>
      </c>
    </row>
    <row r="63" spans="1:30" s="5" customFormat="1" ht="15" customHeight="1" x14ac:dyDescent="0.35">
      <c r="A63" s="18"/>
      <c r="B63" s="20" t="s">
        <v>98</v>
      </c>
      <c r="C63" s="19" t="s">
        <v>296</v>
      </c>
      <c r="D63" s="19" t="s">
        <v>180</v>
      </c>
      <c r="E63" s="19" t="s">
        <v>235</v>
      </c>
      <c r="F63" s="19" t="s">
        <v>289</v>
      </c>
      <c r="G63" s="19" t="s">
        <v>297</v>
      </c>
      <c r="H63" s="21">
        <v>0.01</v>
      </c>
      <c r="I63" s="63"/>
      <c r="J63" s="22">
        <v>71.400000000000006</v>
      </c>
      <c r="K63" s="63"/>
      <c r="L63" s="23">
        <v>-2.4123838532000001E-2</v>
      </c>
      <c r="M63" s="23">
        <v>-6.7848797811999997E-2</v>
      </c>
      <c r="N63" s="23">
        <v>-0.17970659035</v>
      </c>
      <c r="O63" s="23">
        <v>-0.23662232757000001</v>
      </c>
      <c r="P63" s="49"/>
      <c r="Q63" s="21">
        <v>1.0810810811E-2</v>
      </c>
      <c r="R63" s="21">
        <v>9.9621212121000002E-2</v>
      </c>
      <c r="S63" s="49"/>
      <c r="T63" s="52">
        <v>657.05688754000005</v>
      </c>
      <c r="U63" s="54">
        <v>3.6600000000000001E-3</v>
      </c>
      <c r="V63" s="63"/>
      <c r="W63" s="52">
        <v>446812.13219999999</v>
      </c>
      <c r="X63" s="52">
        <v>619928.79711000004</v>
      </c>
      <c r="Y63" s="44">
        <v>0.72074750242763397</v>
      </c>
      <c r="Z63" s="63"/>
      <c r="AA63" s="45">
        <v>0.8</v>
      </c>
      <c r="AB63" s="23">
        <v>0.13445378151260506</v>
      </c>
      <c r="AC63" s="82" t="s">
        <v>145</v>
      </c>
      <c r="AD63" s="53">
        <v>45169</v>
      </c>
    </row>
    <row r="64" spans="1:30" s="5" customFormat="1" ht="15" customHeight="1" x14ac:dyDescent="0.35">
      <c r="A64" s="18"/>
      <c r="B64" s="20" t="s">
        <v>190</v>
      </c>
      <c r="C64" s="19" t="s">
        <v>233</v>
      </c>
      <c r="D64" s="19" t="s">
        <v>180</v>
      </c>
      <c r="E64" s="19" t="s">
        <v>200</v>
      </c>
      <c r="F64" s="19" t="s">
        <v>198</v>
      </c>
      <c r="G64" s="19" t="s">
        <v>195</v>
      </c>
      <c r="H64" s="21">
        <v>9.4999999999999998E-3</v>
      </c>
      <c r="I64" s="63"/>
      <c r="J64" s="22">
        <v>22.54</v>
      </c>
      <c r="K64" s="63"/>
      <c r="L64" s="23">
        <v>2.4048611554E-2</v>
      </c>
      <c r="M64" s="23">
        <v>-8.5693296633000005E-3</v>
      </c>
      <c r="N64" s="23">
        <v>-0.26719056382</v>
      </c>
      <c r="O64" s="23">
        <v>-0.49243527520999997</v>
      </c>
      <c r="P64" s="49"/>
      <c r="Q64" s="21">
        <v>4.5228403437000001E-3</v>
      </c>
      <c r="R64" s="21">
        <v>4.6199076018999995E-2</v>
      </c>
      <c r="S64" s="49"/>
      <c r="T64" s="52">
        <v>294.92206677000001</v>
      </c>
      <c r="U64" s="54">
        <v>1.3700000000000001E-3</v>
      </c>
      <c r="V64" s="63"/>
      <c r="W64" s="52">
        <v>164906.49434</v>
      </c>
      <c r="X64" s="52">
        <v>515697.38877000002</v>
      </c>
      <c r="Y64" s="44">
        <v>0.31977376254186923</v>
      </c>
      <c r="Z64" s="63"/>
      <c r="AA64" s="45">
        <v>0.1</v>
      </c>
      <c r="AB64" s="23">
        <v>5.3238686779059463E-2</v>
      </c>
      <c r="AC64" s="82" t="s">
        <v>144</v>
      </c>
      <c r="AD64" s="53">
        <v>45169</v>
      </c>
    </row>
    <row r="65" spans="1:30" s="5" customFormat="1" ht="15" customHeight="1" x14ac:dyDescent="0.35">
      <c r="A65" s="18"/>
      <c r="B65" s="20" t="s">
        <v>82</v>
      </c>
      <c r="C65" s="19" t="s">
        <v>268</v>
      </c>
      <c r="D65" s="19" t="s">
        <v>214</v>
      </c>
      <c r="E65" s="19" t="s">
        <v>265</v>
      </c>
      <c r="F65" s="19" t="s">
        <v>246</v>
      </c>
      <c r="G65" s="19" t="s">
        <v>246</v>
      </c>
      <c r="H65" s="21">
        <v>3.5999999999999999E-3</v>
      </c>
      <c r="I65" s="63"/>
      <c r="J65" s="22">
        <v>512</v>
      </c>
      <c r="K65" s="63"/>
      <c r="L65" s="23">
        <v>-6.2257860509E-3</v>
      </c>
      <c r="M65" s="23">
        <v>0.10113188866</v>
      </c>
      <c r="N65" s="23">
        <v>0.17015627902</v>
      </c>
      <c r="O65" s="23">
        <v>0.15759732721</v>
      </c>
      <c r="P65" s="49"/>
      <c r="Q65" s="21">
        <v>7.2261296849E-3</v>
      </c>
      <c r="R65" s="21">
        <v>8.7280248189999993E-2</v>
      </c>
      <c r="S65" s="49"/>
      <c r="T65" s="52">
        <v>206.55178092</v>
      </c>
      <c r="U65" s="54" t="s">
        <v>475</v>
      </c>
      <c r="V65" s="63"/>
      <c r="W65" s="52">
        <v>350720</v>
      </c>
      <c r="X65" s="52">
        <v>316273.81511000003</v>
      </c>
      <c r="Y65" s="44">
        <v>1.1089125411094167</v>
      </c>
      <c r="Z65" s="63"/>
      <c r="AA65" s="45">
        <v>3.75</v>
      </c>
      <c r="AB65" s="23">
        <v>8.7890625E-2</v>
      </c>
      <c r="AC65" s="82" t="s">
        <v>154</v>
      </c>
      <c r="AD65" s="53">
        <v>45169</v>
      </c>
    </row>
    <row r="66" spans="1:30" s="5" customFormat="1" ht="15" customHeight="1" x14ac:dyDescent="0.35">
      <c r="A66" s="18"/>
      <c r="B66" s="20" t="s">
        <v>86</v>
      </c>
      <c r="C66" s="19" t="s">
        <v>273</v>
      </c>
      <c r="D66" s="19" t="s">
        <v>180</v>
      </c>
      <c r="E66" s="19" t="s">
        <v>211</v>
      </c>
      <c r="F66" s="19" t="s">
        <v>226</v>
      </c>
      <c r="G66" s="19" t="s">
        <v>227</v>
      </c>
      <c r="H66" s="21">
        <v>4.0000000000000001E-3</v>
      </c>
      <c r="I66" s="63"/>
      <c r="J66" s="22">
        <v>72.88</v>
      </c>
      <c r="K66" s="63"/>
      <c r="L66" s="23">
        <v>2.3092717455999997E-2</v>
      </c>
      <c r="M66" s="23">
        <v>0.14009010290000001</v>
      </c>
      <c r="N66" s="23">
        <v>0.23661683072999998</v>
      </c>
      <c r="O66" s="23">
        <v>0.20554303767000001</v>
      </c>
      <c r="P66" s="49"/>
      <c r="Q66" s="21">
        <v>8.6302895323000003E-3</v>
      </c>
      <c r="R66" s="21">
        <v>0.1110126956</v>
      </c>
      <c r="S66" s="49"/>
      <c r="T66" s="52">
        <v>346.68348400000002</v>
      </c>
      <c r="U66" s="54">
        <v>2.7100000000000002E-3</v>
      </c>
      <c r="V66" s="63"/>
      <c r="W66" s="52">
        <v>327400.71888</v>
      </c>
      <c r="X66" s="52">
        <v>351989.53509999998</v>
      </c>
      <c r="Y66" s="44">
        <v>0.93014333163906615</v>
      </c>
      <c r="Z66" s="63"/>
      <c r="AA66" s="45">
        <v>0.62</v>
      </c>
      <c r="AB66" s="23">
        <v>0.10208562019758508</v>
      </c>
      <c r="AC66" s="82" t="s">
        <v>144</v>
      </c>
      <c r="AD66" s="53">
        <v>45169</v>
      </c>
    </row>
    <row r="67" spans="1:30" s="5" customFormat="1" ht="15" customHeight="1" x14ac:dyDescent="0.35">
      <c r="A67" s="18"/>
      <c r="B67" s="20" t="s">
        <v>178</v>
      </c>
      <c r="C67" s="19" t="s">
        <v>230</v>
      </c>
      <c r="D67" s="19" t="s">
        <v>214</v>
      </c>
      <c r="E67" s="19" t="s">
        <v>200</v>
      </c>
      <c r="F67" s="19" t="s">
        <v>207</v>
      </c>
      <c r="G67" s="19" t="s">
        <v>207</v>
      </c>
      <c r="H67" s="21">
        <v>6.3E-3</v>
      </c>
      <c r="I67" s="63"/>
      <c r="J67" s="22">
        <v>279.18</v>
      </c>
      <c r="K67" s="63"/>
      <c r="L67" s="23">
        <v>-3.8131127518999997E-2</v>
      </c>
      <c r="M67" s="23">
        <v>5.5117957192000001E-2</v>
      </c>
      <c r="N67" s="23">
        <v>0.12064371064</v>
      </c>
      <c r="O67" s="23">
        <v>0.12849534565000001</v>
      </c>
      <c r="P67" s="49"/>
      <c r="Q67" s="21">
        <v>5.4813292222999997E-3</v>
      </c>
      <c r="R67" s="21">
        <v>7.2101843855E-2</v>
      </c>
      <c r="S67" s="49"/>
      <c r="T67" s="52">
        <v>559.52057600000001</v>
      </c>
      <c r="U67" s="54" t="s">
        <v>475</v>
      </c>
      <c r="V67" s="63"/>
      <c r="W67" s="52">
        <v>489418.45325999998</v>
      </c>
      <c r="X67" s="52">
        <v>524362.20521000004</v>
      </c>
      <c r="Y67" s="44">
        <v>0.93335951446766541</v>
      </c>
      <c r="Z67" s="63"/>
      <c r="AA67" s="45">
        <v>1.6</v>
      </c>
      <c r="AB67" s="23">
        <v>6.8772834730281548E-2</v>
      </c>
      <c r="AC67" s="82" t="s">
        <v>144</v>
      </c>
      <c r="AD67" s="53">
        <v>45169</v>
      </c>
    </row>
    <row r="68" spans="1:30" s="5" customFormat="1" ht="15" customHeight="1" x14ac:dyDescent="0.35">
      <c r="A68" s="18"/>
      <c r="B68" s="20" t="s">
        <v>357</v>
      </c>
      <c r="C68" s="19" t="s">
        <v>385</v>
      </c>
      <c r="D68" s="19" t="s">
        <v>180</v>
      </c>
      <c r="E68" s="19" t="s">
        <v>235</v>
      </c>
      <c r="F68" s="19" t="s">
        <v>196</v>
      </c>
      <c r="G68" s="19" t="s">
        <v>367</v>
      </c>
      <c r="H68" s="21">
        <v>8.9999999999999993E-3</v>
      </c>
      <c r="I68" s="63"/>
      <c r="J68" s="22">
        <v>94.5</v>
      </c>
      <c r="K68" s="63"/>
      <c r="L68" s="23">
        <v>2.6525198937000002E-3</v>
      </c>
      <c r="M68" s="23">
        <v>7.5770203748000003E-2</v>
      </c>
      <c r="N68" s="23">
        <v>0.20072649155</v>
      </c>
      <c r="O68" s="23">
        <v>0.16673251350000001</v>
      </c>
      <c r="P68" s="49"/>
      <c r="Q68" s="21">
        <v>8.9379600421000006E-3</v>
      </c>
      <c r="R68" s="21">
        <v>0.1212882096</v>
      </c>
      <c r="S68" s="49"/>
      <c r="T68" s="52">
        <v>2696.6176873999998</v>
      </c>
      <c r="U68" s="54">
        <v>8.6E-3</v>
      </c>
      <c r="V68" s="63"/>
      <c r="W68" s="52">
        <v>1040466.546</v>
      </c>
      <c r="X68" s="52">
        <v>1063338.892</v>
      </c>
      <c r="Y68" s="44">
        <v>0.9784900691848295</v>
      </c>
      <c r="Z68" s="63"/>
      <c r="AA68" s="45">
        <v>0.85</v>
      </c>
      <c r="AB68" s="23">
        <v>0.10793650793650793</v>
      </c>
      <c r="AC68" s="82" t="s">
        <v>152</v>
      </c>
      <c r="AD68" s="53">
        <v>45146</v>
      </c>
    </row>
    <row r="69" spans="1:30" s="5" customFormat="1" ht="15" customHeight="1" x14ac:dyDescent="0.35">
      <c r="A69" s="18"/>
      <c r="B69" s="20" t="s">
        <v>162</v>
      </c>
      <c r="C69" s="19" t="s">
        <v>337</v>
      </c>
      <c r="D69" s="19" t="s">
        <v>180</v>
      </c>
      <c r="E69" s="19" t="s">
        <v>203</v>
      </c>
      <c r="F69" s="19" t="s">
        <v>320</v>
      </c>
      <c r="G69" s="19" t="s">
        <v>338</v>
      </c>
      <c r="H69" s="21">
        <v>0.02</v>
      </c>
      <c r="I69" s="63"/>
      <c r="J69" s="22">
        <v>94</v>
      </c>
      <c r="K69" s="63"/>
      <c r="L69" s="23">
        <v>4.3942711218000006E-3</v>
      </c>
      <c r="M69" s="23">
        <v>4.9662610943E-2</v>
      </c>
      <c r="N69" s="23">
        <v>0.11864699041</v>
      </c>
      <c r="O69" s="23">
        <v>0.12546036064999999</v>
      </c>
      <c r="P69" s="49"/>
      <c r="Q69" s="21">
        <v>1.1304807184000001E-2</v>
      </c>
      <c r="R69" s="21">
        <v>0.13728549142000002</v>
      </c>
      <c r="S69" s="49"/>
      <c r="T69" s="52">
        <v>467.46658030999998</v>
      </c>
      <c r="U69" s="54">
        <v>3.65E-3</v>
      </c>
      <c r="V69" s="63"/>
      <c r="W69" s="52">
        <v>399442.66</v>
      </c>
      <c r="X69" s="52">
        <v>429837.98334999999</v>
      </c>
      <c r="Y69" s="44">
        <v>0.92928655789534931</v>
      </c>
      <c r="Z69" s="63"/>
      <c r="AA69" s="45">
        <v>1.07</v>
      </c>
      <c r="AB69" s="23">
        <v>0.13659574468085106</v>
      </c>
      <c r="AC69" s="82" t="s">
        <v>144</v>
      </c>
      <c r="AD69" s="53">
        <v>45169</v>
      </c>
    </row>
    <row r="70" spans="1:30" s="5" customFormat="1" ht="15" customHeight="1" x14ac:dyDescent="0.35">
      <c r="A70" s="18"/>
      <c r="B70" s="20" t="s">
        <v>88</v>
      </c>
      <c r="C70" s="19" t="s">
        <v>277</v>
      </c>
      <c r="D70" s="19" t="s">
        <v>214</v>
      </c>
      <c r="E70" s="19" t="s">
        <v>278</v>
      </c>
      <c r="F70" s="19" t="s">
        <v>197</v>
      </c>
      <c r="G70" s="19" t="s">
        <v>201</v>
      </c>
      <c r="H70" s="21">
        <v>0.02</v>
      </c>
      <c r="I70" s="63"/>
      <c r="J70" s="22">
        <v>193.14</v>
      </c>
      <c r="K70" s="63"/>
      <c r="L70" s="23">
        <v>8.5904688985000005E-3</v>
      </c>
      <c r="M70" s="23">
        <v>0.12281272505</v>
      </c>
      <c r="N70" s="23">
        <v>0.25402194910999998</v>
      </c>
      <c r="O70" s="23">
        <v>0.22685122383</v>
      </c>
      <c r="P70" s="49"/>
      <c r="Q70" s="21">
        <v>8.0001141243999999E-3</v>
      </c>
      <c r="R70" s="21">
        <v>0.10363506499</v>
      </c>
      <c r="S70" s="49"/>
      <c r="T70" s="52">
        <v>126.57229153</v>
      </c>
      <c r="U70" s="54" t="s">
        <v>475</v>
      </c>
      <c r="V70" s="63"/>
      <c r="W70" s="52">
        <v>249785.25803999999</v>
      </c>
      <c r="X70" s="52">
        <v>258052.42632999999</v>
      </c>
      <c r="Y70" s="44">
        <v>0.96796322201819618</v>
      </c>
      <c r="Z70" s="63"/>
      <c r="AA70" s="45">
        <v>1.5440220259999999</v>
      </c>
      <c r="AB70" s="23">
        <v>9.5931781671326488E-2</v>
      </c>
      <c r="AC70" s="82" t="s">
        <v>146</v>
      </c>
      <c r="AD70" s="53">
        <v>45169</v>
      </c>
    </row>
    <row r="71" spans="1:30" s="5" customFormat="1" ht="15" customHeight="1" x14ac:dyDescent="0.35">
      <c r="A71" s="18"/>
      <c r="B71" s="20" t="s">
        <v>356</v>
      </c>
      <c r="C71" s="19" t="s">
        <v>364</v>
      </c>
      <c r="D71" s="19" t="s">
        <v>180</v>
      </c>
      <c r="E71" s="19" t="s">
        <v>200</v>
      </c>
      <c r="F71" s="19" t="s">
        <v>196</v>
      </c>
      <c r="G71" s="19" t="s">
        <v>365</v>
      </c>
      <c r="H71" s="21">
        <v>0.01</v>
      </c>
      <c r="I71" s="63"/>
      <c r="J71" s="22">
        <v>90</v>
      </c>
      <c r="K71" s="63"/>
      <c r="L71" s="23">
        <v>7.1302656523999997E-3</v>
      </c>
      <c r="M71" s="23">
        <v>0.13360582526000001</v>
      </c>
      <c r="N71" s="23">
        <v>0.43513882971000001</v>
      </c>
      <c r="O71" s="23">
        <v>0.1670285711</v>
      </c>
      <c r="P71" s="49"/>
      <c r="Q71" s="21">
        <v>6.4480266814999996E-3</v>
      </c>
      <c r="R71" s="21">
        <v>7.7903513995999998E-2</v>
      </c>
      <c r="S71" s="49"/>
      <c r="T71" s="52">
        <v>1087.1968512000001</v>
      </c>
      <c r="U71" s="54">
        <v>3.1099999999999999E-3</v>
      </c>
      <c r="V71" s="63"/>
      <c r="W71" s="52">
        <v>379977.03</v>
      </c>
      <c r="X71" s="52">
        <v>401241.30621000001</v>
      </c>
      <c r="Y71" s="44">
        <v>0.94700377084588905</v>
      </c>
      <c r="Z71" s="63"/>
      <c r="AA71" s="45">
        <v>0.57999999999999996</v>
      </c>
      <c r="AB71" s="23">
        <v>7.7333333333333323E-2</v>
      </c>
      <c r="AC71" s="82" t="s">
        <v>144</v>
      </c>
      <c r="AD71" s="53">
        <v>45169</v>
      </c>
    </row>
    <row r="72" spans="1:30" s="5" customFormat="1" ht="15" customHeight="1" x14ac:dyDescent="0.35">
      <c r="A72" s="18"/>
      <c r="B72" s="20" t="s">
        <v>363</v>
      </c>
      <c r="C72" s="19" t="s">
        <v>382</v>
      </c>
      <c r="D72" s="19" t="s">
        <v>180</v>
      </c>
      <c r="E72" s="19" t="s">
        <v>211</v>
      </c>
      <c r="F72" s="19" t="s">
        <v>198</v>
      </c>
      <c r="G72" s="19" t="s">
        <v>195</v>
      </c>
      <c r="H72" s="21">
        <v>0.01</v>
      </c>
      <c r="I72" s="63"/>
      <c r="J72" s="22">
        <v>8.57</v>
      </c>
      <c r="K72" s="63"/>
      <c r="L72" s="23">
        <v>1.8180133673000001E-2</v>
      </c>
      <c r="M72" s="23">
        <v>0.16691636438999999</v>
      </c>
      <c r="N72" s="23">
        <v>0.23511391191</v>
      </c>
      <c r="O72" s="23">
        <v>0.25507810093</v>
      </c>
      <c r="P72" s="49"/>
      <c r="Q72" s="21">
        <v>8.8339222614999997E-3</v>
      </c>
      <c r="R72" s="21">
        <v>0.11880674448</v>
      </c>
      <c r="S72" s="49"/>
      <c r="T72" s="52">
        <v>673.54891599999996</v>
      </c>
      <c r="U72" s="54">
        <v>3.0299999999999997E-3</v>
      </c>
      <c r="V72" s="63"/>
      <c r="W72" s="52">
        <v>371099.33980000002</v>
      </c>
      <c r="X72" s="52">
        <v>381685.18011000002</v>
      </c>
      <c r="Y72" s="44">
        <v>0.97226551917224235</v>
      </c>
      <c r="Z72" s="63"/>
      <c r="AA72" s="45">
        <v>7.4999999999999997E-2</v>
      </c>
      <c r="AB72" s="23">
        <v>0.10501750291715284</v>
      </c>
      <c r="AC72" s="82" t="s">
        <v>144</v>
      </c>
      <c r="AD72" s="53">
        <v>45169</v>
      </c>
    </row>
    <row r="73" spans="1:30" s="5" customFormat="1" ht="15" customHeight="1" x14ac:dyDescent="0.35">
      <c r="A73" s="18"/>
      <c r="B73" s="20" t="s">
        <v>528</v>
      </c>
      <c r="C73" s="19" t="s">
        <v>285</v>
      </c>
      <c r="D73" s="19" t="s">
        <v>180</v>
      </c>
      <c r="E73" s="19" t="s">
        <v>235</v>
      </c>
      <c r="F73" s="19" t="s">
        <v>197</v>
      </c>
      <c r="G73" s="19" t="s">
        <v>201</v>
      </c>
      <c r="H73" s="21">
        <v>4.5000000000000005E-3</v>
      </c>
      <c r="I73" s="63"/>
      <c r="J73" s="22">
        <v>9.7200000000000006</v>
      </c>
      <c r="K73" s="63"/>
      <c r="L73" s="23">
        <v>1.8867924529000001E-2</v>
      </c>
      <c r="M73" s="23">
        <v>7.2956009668000005E-2</v>
      </c>
      <c r="N73" s="23">
        <v>0.18572905479999999</v>
      </c>
      <c r="O73" s="23">
        <v>0.11883837456</v>
      </c>
      <c r="P73" s="49"/>
      <c r="Q73" s="21">
        <v>0</v>
      </c>
      <c r="R73" s="21">
        <v>0.12466980076</v>
      </c>
      <c r="S73" s="49"/>
      <c r="T73" s="52">
        <v>2311.7120710999998</v>
      </c>
      <c r="U73" s="54">
        <v>7.9699999999999997E-3</v>
      </c>
      <c r="V73" s="63"/>
      <c r="W73" s="52">
        <v>967345.79183999996</v>
      </c>
      <c r="X73" s="52">
        <v>1024811.1171</v>
      </c>
      <c r="Y73" s="44">
        <v>0.9439259349346103</v>
      </c>
      <c r="Z73" s="63"/>
      <c r="AA73" s="45">
        <v>0</v>
      </c>
      <c r="AB73" s="23">
        <v>0</v>
      </c>
      <c r="AC73" s="82" t="s">
        <v>144</v>
      </c>
      <c r="AD73" s="53">
        <v>45145</v>
      </c>
    </row>
    <row r="74" spans="1:30" s="5" customFormat="1" ht="15" customHeight="1" x14ac:dyDescent="0.35">
      <c r="A74" s="18"/>
      <c r="B74" s="20" t="s">
        <v>176</v>
      </c>
      <c r="C74" s="19" t="s">
        <v>334</v>
      </c>
      <c r="D74" s="19" t="s">
        <v>180</v>
      </c>
      <c r="E74" s="19" t="s">
        <v>200</v>
      </c>
      <c r="F74" s="19" t="s">
        <v>335</v>
      </c>
      <c r="G74" s="19" t="s">
        <v>336</v>
      </c>
      <c r="H74" s="21">
        <v>1.175E-2</v>
      </c>
      <c r="I74" s="63"/>
      <c r="J74" s="22">
        <v>71.53</v>
      </c>
      <c r="K74" s="63"/>
      <c r="L74" s="23">
        <v>5.9166384030000005E-2</v>
      </c>
      <c r="M74" s="23">
        <v>7.2026556251999996E-2</v>
      </c>
      <c r="N74" s="23">
        <v>0.16294371107</v>
      </c>
      <c r="O74" s="23">
        <v>0.25810961789999998</v>
      </c>
      <c r="P74" s="49"/>
      <c r="Q74" s="21">
        <v>4.9132947977000001E-3</v>
      </c>
      <c r="R74" s="21">
        <v>5.5694444445000005E-2</v>
      </c>
      <c r="S74" s="49"/>
      <c r="T74" s="52">
        <v>1449.8145913999999</v>
      </c>
      <c r="U74" s="54" t="s">
        <v>475</v>
      </c>
      <c r="V74" s="63"/>
      <c r="W74" s="52">
        <v>248740.85402</v>
      </c>
      <c r="X74" s="52">
        <v>254830.96025999999</v>
      </c>
      <c r="Y74" s="44">
        <v>0.9761013880189976</v>
      </c>
      <c r="Z74" s="63"/>
      <c r="AA74" s="45">
        <v>0.34</v>
      </c>
      <c r="AB74" s="23">
        <v>5.70390046134489E-2</v>
      </c>
      <c r="AC74" s="82" t="s">
        <v>155</v>
      </c>
      <c r="AD74" s="53">
        <v>45169</v>
      </c>
    </row>
    <row r="75" spans="1:30" s="5" customFormat="1" ht="15" customHeight="1" x14ac:dyDescent="0.35">
      <c r="A75" s="18"/>
      <c r="B75" s="20" t="s">
        <v>59</v>
      </c>
      <c r="C75" s="19" t="s">
        <v>221</v>
      </c>
      <c r="D75" s="19" t="s">
        <v>214</v>
      </c>
      <c r="E75" s="19" t="s">
        <v>200</v>
      </c>
      <c r="F75" s="19" t="s">
        <v>212</v>
      </c>
      <c r="G75" s="19" t="s">
        <v>212</v>
      </c>
      <c r="H75" s="21">
        <v>2.907117592906633E-4</v>
      </c>
      <c r="I75" s="63"/>
      <c r="J75" s="22">
        <v>991</v>
      </c>
      <c r="K75" s="63"/>
      <c r="L75" s="23">
        <v>-8.6515795553999991E-2</v>
      </c>
      <c r="M75" s="23">
        <v>-0.23457514502999999</v>
      </c>
      <c r="N75" s="23">
        <v>-0.44652732706000003</v>
      </c>
      <c r="O75" s="23">
        <v>-0.41781647933999999</v>
      </c>
      <c r="P75" s="49"/>
      <c r="Q75" s="21">
        <v>6.7941223332000002E-3</v>
      </c>
      <c r="R75" s="21">
        <v>0.12209338441000001</v>
      </c>
      <c r="S75" s="49"/>
      <c r="T75" s="52">
        <v>233.79456691999999</v>
      </c>
      <c r="U75" s="54" t="s">
        <v>475</v>
      </c>
      <c r="V75" s="63"/>
      <c r="W75" s="52">
        <v>128830</v>
      </c>
      <c r="X75" s="52">
        <v>279197.32942000002</v>
      </c>
      <c r="Y75" s="44">
        <v>0.46142991506268827</v>
      </c>
      <c r="Z75" s="63"/>
      <c r="AA75" s="45">
        <v>7.4259077690000002</v>
      </c>
      <c r="AB75" s="23">
        <v>8.9920174801210909E-2</v>
      </c>
      <c r="AC75" s="82" t="s">
        <v>145</v>
      </c>
      <c r="AD75" s="53">
        <v>45169</v>
      </c>
    </row>
    <row r="76" spans="1:30" s="5" customFormat="1" ht="15" customHeight="1" x14ac:dyDescent="0.35">
      <c r="A76" s="18"/>
      <c r="B76" s="20" t="s">
        <v>136</v>
      </c>
      <c r="C76" s="19" t="s">
        <v>298</v>
      </c>
      <c r="D76" s="19" t="s">
        <v>180</v>
      </c>
      <c r="E76" s="19" t="s">
        <v>235</v>
      </c>
      <c r="F76" s="19" t="s">
        <v>299</v>
      </c>
      <c r="G76" s="19" t="s">
        <v>300</v>
      </c>
      <c r="H76" s="21">
        <v>1.15E-2</v>
      </c>
      <c r="I76" s="63"/>
      <c r="J76" s="22">
        <v>101.37</v>
      </c>
      <c r="K76" s="63"/>
      <c r="L76" s="23">
        <v>2.2633360334999998E-2</v>
      </c>
      <c r="M76" s="23">
        <v>6.412115703799999E-2</v>
      </c>
      <c r="N76" s="23">
        <v>0.14759669518000001</v>
      </c>
      <c r="O76" s="23">
        <v>0.22422894317</v>
      </c>
      <c r="P76" s="49"/>
      <c r="Q76" s="21">
        <v>1.0976948408E-2</v>
      </c>
      <c r="R76" s="21">
        <v>0.1522077922</v>
      </c>
      <c r="S76" s="49"/>
      <c r="T76" s="52">
        <v>608.75436353999999</v>
      </c>
      <c r="U76" s="54">
        <v>2.7100000000000002E-3</v>
      </c>
      <c r="V76" s="63"/>
      <c r="W76" s="52">
        <v>329694.16608</v>
      </c>
      <c r="X76" s="52">
        <v>321102.64305999997</v>
      </c>
      <c r="Y76" s="44">
        <v>1.0267563136140074</v>
      </c>
      <c r="Z76" s="63"/>
      <c r="AA76" s="45">
        <v>1.1000000000000001</v>
      </c>
      <c r="AB76" s="23">
        <v>0.13021604024859426</v>
      </c>
      <c r="AC76" s="82" t="s">
        <v>144</v>
      </c>
      <c r="AD76" s="53">
        <v>45169</v>
      </c>
    </row>
    <row r="77" spans="1:30" s="5" customFormat="1" ht="15" customHeight="1" x14ac:dyDescent="0.35">
      <c r="A77" s="18"/>
      <c r="B77" s="20" t="s">
        <v>69</v>
      </c>
      <c r="C77" s="19" t="s">
        <v>245</v>
      </c>
      <c r="D77" s="19" t="s">
        <v>214</v>
      </c>
      <c r="E77" s="19" t="s">
        <v>200</v>
      </c>
      <c r="F77" s="19" t="s">
        <v>246</v>
      </c>
      <c r="G77" s="19" t="s">
        <v>246</v>
      </c>
      <c r="H77" s="21">
        <v>1.4999999999999999E-2</v>
      </c>
      <c r="I77" s="63"/>
      <c r="J77" s="22">
        <v>203.01</v>
      </c>
      <c r="K77" s="63"/>
      <c r="L77" s="23">
        <v>4.6531918997000002E-2</v>
      </c>
      <c r="M77" s="23">
        <v>0.32232795638</v>
      </c>
      <c r="N77" s="23">
        <v>0.64273530726999994</v>
      </c>
      <c r="O77" s="23">
        <v>7.1074746349000004E-2</v>
      </c>
      <c r="P77" s="49"/>
      <c r="Q77" s="21">
        <v>4.6189376443000005E-3</v>
      </c>
      <c r="R77" s="21">
        <v>9.7872538089999989E-2</v>
      </c>
      <c r="S77" s="49"/>
      <c r="T77" s="52">
        <v>6.5542903076999997</v>
      </c>
      <c r="U77" s="54" t="s">
        <v>475</v>
      </c>
      <c r="V77" s="63"/>
      <c r="W77" s="52">
        <v>152257.5</v>
      </c>
      <c r="X77" s="52">
        <v>280814.61903</v>
      </c>
      <c r="Y77" s="44">
        <v>0.54219933608133852</v>
      </c>
      <c r="Z77" s="63"/>
      <c r="AA77" s="45">
        <v>0.9</v>
      </c>
      <c r="AB77" s="23">
        <v>5.3199349785724846E-2</v>
      </c>
      <c r="AC77" s="82" t="s">
        <v>144</v>
      </c>
      <c r="AD77" s="53">
        <v>45169</v>
      </c>
    </row>
    <row r="78" spans="1:30" s="5" customFormat="1" ht="15" customHeight="1" x14ac:dyDescent="0.35">
      <c r="A78" s="18"/>
      <c r="B78" s="20" t="s">
        <v>64</v>
      </c>
      <c r="C78" s="19" t="s">
        <v>239</v>
      </c>
      <c r="D78" s="19" t="s">
        <v>214</v>
      </c>
      <c r="E78" s="19" t="s">
        <v>215</v>
      </c>
      <c r="F78" s="19" t="s">
        <v>216</v>
      </c>
      <c r="G78" s="19" t="s">
        <v>216</v>
      </c>
      <c r="H78" s="21">
        <v>6.0000000000000001E-3</v>
      </c>
      <c r="I78" s="63"/>
      <c r="J78" s="22">
        <v>116.76</v>
      </c>
      <c r="K78" s="63"/>
      <c r="L78" s="23">
        <v>4.7902515830999998E-2</v>
      </c>
      <c r="M78" s="23">
        <v>0.19290684329000002</v>
      </c>
      <c r="N78" s="23">
        <v>0.28244000786000001</v>
      </c>
      <c r="O78" s="23">
        <v>0.27149844568999998</v>
      </c>
      <c r="P78" s="49"/>
      <c r="Q78" s="21">
        <v>1.0044444444E-2</v>
      </c>
      <c r="R78" s="21">
        <v>0.11934552454</v>
      </c>
      <c r="S78" s="49"/>
      <c r="T78" s="52">
        <v>128.80999477</v>
      </c>
      <c r="U78" s="54" t="s">
        <v>475</v>
      </c>
      <c r="V78" s="63"/>
      <c r="W78" s="52">
        <v>185648.4</v>
      </c>
      <c r="X78" s="52">
        <v>171757.74591999999</v>
      </c>
      <c r="Y78" s="44">
        <v>1.0808735233779203</v>
      </c>
      <c r="Z78" s="63"/>
      <c r="AA78" s="45">
        <v>1.1299999999999999</v>
      </c>
      <c r="AB78" s="23">
        <v>0.11613566289825281</v>
      </c>
      <c r="AC78" s="82" t="s">
        <v>144</v>
      </c>
      <c r="AD78" s="53">
        <v>45169</v>
      </c>
    </row>
    <row r="79" spans="1:30" s="5" customFormat="1" ht="15" customHeight="1" x14ac:dyDescent="0.35">
      <c r="A79" s="18"/>
      <c r="B79" s="20" t="s">
        <v>54</v>
      </c>
      <c r="C79" s="19" t="s">
        <v>210</v>
      </c>
      <c r="D79" s="19" t="s">
        <v>180</v>
      </c>
      <c r="E79" s="19" t="s">
        <v>211</v>
      </c>
      <c r="F79" s="19" t="s">
        <v>212</v>
      </c>
      <c r="G79" s="19" t="s">
        <v>209</v>
      </c>
      <c r="H79" s="21">
        <v>1.2E-2</v>
      </c>
      <c r="I79" s="63"/>
      <c r="J79" s="22">
        <v>82.02</v>
      </c>
      <c r="K79" s="63"/>
      <c r="L79" s="23">
        <v>7.0063152525000009E-3</v>
      </c>
      <c r="M79" s="23">
        <v>0.14821884740999999</v>
      </c>
      <c r="N79" s="23">
        <v>0.40265792324999999</v>
      </c>
      <c r="O79" s="23">
        <v>0.30964288770999998</v>
      </c>
      <c r="P79" s="49"/>
      <c r="Q79" s="21">
        <v>6.9512195122000001E-3</v>
      </c>
      <c r="R79" s="21">
        <v>9.7670380553000008E-2</v>
      </c>
      <c r="S79" s="49"/>
      <c r="T79" s="52">
        <v>73.661230308</v>
      </c>
      <c r="U79" s="54" t="s">
        <v>475</v>
      </c>
      <c r="V79" s="63"/>
      <c r="W79" s="52">
        <v>129243.8352</v>
      </c>
      <c r="X79" s="52">
        <v>144265.00625000001</v>
      </c>
      <c r="Y79" s="44">
        <v>0.89587793020318807</v>
      </c>
      <c r="Z79" s="63"/>
      <c r="AA79" s="45">
        <v>0.56999999999999995</v>
      </c>
      <c r="AB79" s="23">
        <v>8.3394294074615946E-2</v>
      </c>
      <c r="AC79" s="82" t="s">
        <v>147</v>
      </c>
      <c r="AD79" s="53">
        <v>45170</v>
      </c>
    </row>
    <row r="80" spans="1:30" s="5" customFormat="1" ht="15" customHeight="1" x14ac:dyDescent="0.35">
      <c r="A80" s="18"/>
      <c r="B80" s="20" t="s">
        <v>78</v>
      </c>
      <c r="C80" s="19" t="s">
        <v>262</v>
      </c>
      <c r="D80" s="19" t="s">
        <v>214</v>
      </c>
      <c r="E80" s="19" t="s">
        <v>203</v>
      </c>
      <c r="F80" s="19" t="s">
        <v>263</v>
      </c>
      <c r="G80" s="19" t="s">
        <v>263</v>
      </c>
      <c r="H80" s="21">
        <v>1.1000000000000001E-3</v>
      </c>
      <c r="I80" s="63"/>
      <c r="J80" s="22">
        <v>140.80000000000001</v>
      </c>
      <c r="K80" s="63"/>
      <c r="L80" s="23">
        <v>1.8676900933999999E-2</v>
      </c>
      <c r="M80" s="23">
        <v>0.10443717985999999</v>
      </c>
      <c r="N80" s="23">
        <v>7.5684362899000004E-2</v>
      </c>
      <c r="O80" s="23">
        <v>0.13000539527999999</v>
      </c>
      <c r="P80" s="49"/>
      <c r="Q80" s="21">
        <v>5.8984318803000004E-3</v>
      </c>
      <c r="R80" s="21">
        <v>7.9642751698000003E-2</v>
      </c>
      <c r="S80" s="49"/>
      <c r="T80" s="52">
        <v>76.123013231000002</v>
      </c>
      <c r="U80" s="54" t="s">
        <v>475</v>
      </c>
      <c r="V80" s="63"/>
      <c r="W80" s="52">
        <v>194398.33600000001</v>
      </c>
      <c r="X80" s="52">
        <v>220651.34779999999</v>
      </c>
      <c r="Y80" s="44">
        <v>0.88102038776669567</v>
      </c>
      <c r="Z80" s="63"/>
      <c r="AA80" s="45">
        <v>0.82</v>
      </c>
      <c r="AB80" s="23">
        <v>6.9886363636363635E-2</v>
      </c>
      <c r="AC80" s="82" t="s">
        <v>144</v>
      </c>
      <c r="AD80" s="53">
        <v>45175</v>
      </c>
    </row>
    <row r="81" spans="1:30" s="5" customFormat="1" ht="15" customHeight="1" x14ac:dyDescent="0.35">
      <c r="A81" s="18"/>
      <c r="B81" s="20" t="s">
        <v>93</v>
      </c>
      <c r="C81" s="19" t="s">
        <v>286</v>
      </c>
      <c r="D81" s="19" t="s">
        <v>180</v>
      </c>
      <c r="E81" s="19" t="s">
        <v>235</v>
      </c>
      <c r="F81" s="19" t="s">
        <v>253</v>
      </c>
      <c r="G81" s="19" t="s">
        <v>287</v>
      </c>
      <c r="H81" s="21">
        <v>8.0000000000000002E-3</v>
      </c>
      <c r="I81" s="63"/>
      <c r="J81" s="22">
        <v>90</v>
      </c>
      <c r="K81" s="63"/>
      <c r="L81" s="23">
        <v>1.5976450111000001E-2</v>
      </c>
      <c r="M81" s="23">
        <v>7.1303585572000006E-2</v>
      </c>
      <c r="N81" s="23">
        <v>0.10070627836</v>
      </c>
      <c r="O81" s="23">
        <v>6.8864184691999994E-2</v>
      </c>
      <c r="P81" s="49"/>
      <c r="Q81" s="21">
        <v>1.1495535714000001E-2</v>
      </c>
      <c r="R81" s="21">
        <v>0.12584223074000001</v>
      </c>
      <c r="S81" s="49"/>
      <c r="T81" s="52">
        <v>651.97587584999997</v>
      </c>
      <c r="U81" s="54">
        <v>2.7800000000000004E-3</v>
      </c>
      <c r="V81" s="63"/>
      <c r="W81" s="52">
        <v>335553.75</v>
      </c>
      <c r="X81" s="52">
        <v>365594.84554000001</v>
      </c>
      <c r="Y81" s="44">
        <v>0.91782954298595765</v>
      </c>
      <c r="Z81" s="63"/>
      <c r="AA81" s="45">
        <v>1.03</v>
      </c>
      <c r="AB81" s="23">
        <v>0.13733333333333334</v>
      </c>
      <c r="AC81" s="82" t="s">
        <v>144</v>
      </c>
      <c r="AD81" s="53">
        <v>45169</v>
      </c>
    </row>
    <row r="82" spans="1:30" s="5" customFormat="1" ht="15" customHeight="1" x14ac:dyDescent="0.35">
      <c r="A82" s="18"/>
      <c r="B82" s="20" t="s">
        <v>387</v>
      </c>
      <c r="C82" s="19" t="s">
        <v>537</v>
      </c>
      <c r="D82" s="19" t="s">
        <v>214</v>
      </c>
      <c r="E82" s="19" t="s">
        <v>200</v>
      </c>
      <c r="F82" s="19" t="s">
        <v>538</v>
      </c>
      <c r="G82" s="19" t="s">
        <v>538</v>
      </c>
      <c r="H82" s="21">
        <v>1.2E-2</v>
      </c>
      <c r="I82" s="63"/>
      <c r="J82" s="22">
        <v>59.59</v>
      </c>
      <c r="K82" s="63"/>
      <c r="L82" s="23">
        <v>-5.3715571430000005E-2</v>
      </c>
      <c r="M82" s="23">
        <v>-5.3151996409000007E-2</v>
      </c>
      <c r="N82" s="23">
        <v>-0.21168723704</v>
      </c>
      <c r="O82" s="23">
        <v>-0.30152531094000001</v>
      </c>
      <c r="P82" s="49"/>
      <c r="Q82" s="21">
        <v>4.5828065740000003E-3</v>
      </c>
      <c r="R82" s="21">
        <v>5.9130434782999994E-2</v>
      </c>
      <c r="S82" s="49"/>
      <c r="T82" s="52">
        <v>4.0796741538000001</v>
      </c>
      <c r="U82" s="54" t="s">
        <v>475</v>
      </c>
      <c r="V82" s="63"/>
      <c r="W82" s="52">
        <v>205883.45</v>
      </c>
      <c r="X82" s="52">
        <v>279416.18183999998</v>
      </c>
      <c r="Y82" s="44">
        <v>0.73683438319221439</v>
      </c>
      <c r="Z82" s="63"/>
      <c r="AA82" s="45">
        <v>0.28999999999999998</v>
      </c>
      <c r="AB82" s="23">
        <v>5.8399060245007538E-2</v>
      </c>
      <c r="AC82" s="82" t="s">
        <v>144</v>
      </c>
      <c r="AD82" s="53">
        <v>45169</v>
      </c>
    </row>
    <row r="83" spans="1:30" s="5" customFormat="1" ht="15" customHeight="1" x14ac:dyDescent="0.35">
      <c r="A83" s="18"/>
      <c r="B83" s="20" t="s">
        <v>66</v>
      </c>
      <c r="C83" s="19" t="s">
        <v>242</v>
      </c>
      <c r="D83" s="19" t="s">
        <v>214</v>
      </c>
      <c r="E83" s="19" t="s">
        <v>200</v>
      </c>
      <c r="F83" s="19" t="s">
        <v>197</v>
      </c>
      <c r="G83" s="19" t="s">
        <v>201</v>
      </c>
      <c r="H83" s="21">
        <v>3.0000000000000001E-3</v>
      </c>
      <c r="I83" s="63"/>
      <c r="J83" s="22">
        <v>25.85</v>
      </c>
      <c r="K83" s="63"/>
      <c r="L83" s="23">
        <v>-7.7624907955000003E-2</v>
      </c>
      <c r="M83" s="23">
        <v>-9.4625416056E-2</v>
      </c>
      <c r="N83" s="23">
        <v>-0.17978202388</v>
      </c>
      <c r="O83" s="23">
        <v>-0.22479936517999999</v>
      </c>
      <c r="P83" s="49"/>
      <c r="Q83" s="21">
        <v>2.6332619929000001E-3</v>
      </c>
      <c r="R83" s="21">
        <v>3.6395500373999995E-2</v>
      </c>
      <c r="S83" s="49"/>
      <c r="T83" s="52">
        <v>9.0627027691999995</v>
      </c>
      <c r="U83" s="54" t="s">
        <v>475</v>
      </c>
      <c r="V83" s="63"/>
      <c r="W83" s="52">
        <v>76238.060800000007</v>
      </c>
      <c r="X83" s="52">
        <v>267683.43313999998</v>
      </c>
      <c r="Y83" s="44">
        <v>0.28480679549610777</v>
      </c>
      <c r="Z83" s="63"/>
      <c r="AA83" s="45">
        <v>7.3994662000000003E-2</v>
      </c>
      <c r="AB83" s="23">
        <v>3.4349552959381045E-2</v>
      </c>
      <c r="AC83" s="82" t="s">
        <v>144</v>
      </c>
      <c r="AD83" s="53">
        <v>45161</v>
      </c>
    </row>
    <row r="84" spans="1:30" s="5" customFormat="1" ht="15" customHeight="1" x14ac:dyDescent="0.35">
      <c r="A84" s="18"/>
      <c r="B84" s="20" t="s">
        <v>58</v>
      </c>
      <c r="C84" s="19" t="s">
        <v>220</v>
      </c>
      <c r="D84" s="19" t="s">
        <v>214</v>
      </c>
      <c r="E84" s="19" t="s">
        <v>200</v>
      </c>
      <c r="F84" s="19" t="s">
        <v>209</v>
      </c>
      <c r="G84" s="19" t="s">
        <v>209</v>
      </c>
      <c r="H84" s="21">
        <v>2E-3</v>
      </c>
      <c r="I84" s="63"/>
      <c r="J84" s="22">
        <v>46.01</v>
      </c>
      <c r="K84" s="63"/>
      <c r="L84" s="23">
        <v>-2.1659730796000001E-2</v>
      </c>
      <c r="M84" s="23">
        <v>-2.7058303505999998E-2</v>
      </c>
      <c r="N84" s="23">
        <v>1.8327512020000002E-2</v>
      </c>
      <c r="O84" s="23">
        <v>-4.2838553644000001E-2</v>
      </c>
      <c r="P84" s="49"/>
      <c r="Q84" s="21">
        <v>7.5965393543000002E-3</v>
      </c>
      <c r="R84" s="21">
        <v>9.3198045847000005E-2</v>
      </c>
      <c r="S84" s="49"/>
      <c r="T84" s="52">
        <v>65.809343538999997</v>
      </c>
      <c r="U84" s="54" t="s">
        <v>475</v>
      </c>
      <c r="V84" s="63"/>
      <c r="W84" s="52">
        <v>123122.76</v>
      </c>
      <c r="X84" s="52">
        <v>231625.12049</v>
      </c>
      <c r="Y84" s="44">
        <v>0.53156047901685</v>
      </c>
      <c r="Z84" s="63"/>
      <c r="AA84" s="45">
        <v>0.36</v>
      </c>
      <c r="AB84" s="23">
        <v>9.389263203651381E-2</v>
      </c>
      <c r="AC84" s="82" t="s">
        <v>144</v>
      </c>
      <c r="AD84" s="53">
        <v>45169</v>
      </c>
    </row>
    <row r="85" spans="1:30" s="5" customFormat="1" ht="15" customHeight="1" x14ac:dyDescent="0.35">
      <c r="A85" s="18"/>
      <c r="B85" s="20" t="s">
        <v>80</v>
      </c>
      <c r="C85" s="19" t="s">
        <v>266</v>
      </c>
      <c r="D85" s="19" t="s">
        <v>214</v>
      </c>
      <c r="E85" s="19" t="s">
        <v>203</v>
      </c>
      <c r="F85" s="19" t="s">
        <v>253</v>
      </c>
      <c r="G85" s="19" t="s">
        <v>229</v>
      </c>
      <c r="H85" s="21">
        <v>2.3E-3</v>
      </c>
      <c r="I85" s="63"/>
      <c r="J85" s="22">
        <v>173.91</v>
      </c>
      <c r="K85" s="63"/>
      <c r="L85" s="23">
        <v>2.2352232536000001E-2</v>
      </c>
      <c r="M85" s="23">
        <v>0.13709057419000001</v>
      </c>
      <c r="N85" s="23">
        <v>0.27820077406999999</v>
      </c>
      <c r="O85" s="23">
        <v>0.22888165882</v>
      </c>
      <c r="P85" s="49"/>
      <c r="Q85" s="21">
        <v>8.3969910781999998E-3</v>
      </c>
      <c r="R85" s="21">
        <v>0.10467111534000001</v>
      </c>
      <c r="S85" s="49"/>
      <c r="T85" s="52">
        <v>70.585716614999995</v>
      </c>
      <c r="U85" s="54" t="s">
        <v>475</v>
      </c>
      <c r="V85" s="63"/>
      <c r="W85" s="52">
        <v>161242.74342000001</v>
      </c>
      <c r="X85" s="52">
        <v>188411.20767</v>
      </c>
      <c r="Y85" s="44">
        <v>0.85580229230532168</v>
      </c>
      <c r="Z85" s="63"/>
      <c r="AA85" s="45">
        <v>1.44</v>
      </c>
      <c r="AB85" s="23">
        <v>9.9361738830429536E-2</v>
      </c>
      <c r="AC85" s="82" t="s">
        <v>144</v>
      </c>
      <c r="AD85" s="53">
        <v>45169</v>
      </c>
    </row>
    <row r="86" spans="1:30" s="5" customFormat="1" ht="15" customHeight="1" x14ac:dyDescent="0.35">
      <c r="A86" s="18"/>
      <c r="B86" s="20" t="s">
        <v>72</v>
      </c>
      <c r="C86" s="19" t="s">
        <v>252</v>
      </c>
      <c r="D86" s="19" t="s">
        <v>214</v>
      </c>
      <c r="E86" s="19" t="s">
        <v>184</v>
      </c>
      <c r="F86" s="19" t="s">
        <v>249</v>
      </c>
      <c r="G86" s="19" t="s">
        <v>249</v>
      </c>
      <c r="H86" s="21">
        <v>2.5000000000000001E-3</v>
      </c>
      <c r="I86" s="63"/>
      <c r="J86" s="22">
        <v>61.19</v>
      </c>
      <c r="K86" s="63"/>
      <c r="L86" s="23">
        <v>-3.4180337655000004E-2</v>
      </c>
      <c r="M86" s="23">
        <v>0.17185426447000002</v>
      </c>
      <c r="N86" s="23">
        <v>0.30908580969999999</v>
      </c>
      <c r="O86" s="23">
        <v>0.17952549087000003</v>
      </c>
      <c r="P86" s="49"/>
      <c r="Q86" s="21">
        <v>7.052186177699999E-3</v>
      </c>
      <c r="R86" s="21">
        <v>9.0495361455999998E-2</v>
      </c>
      <c r="S86" s="49"/>
      <c r="T86" s="52">
        <v>198.96749785</v>
      </c>
      <c r="U86" s="54" t="s">
        <v>475</v>
      </c>
      <c r="V86" s="63"/>
      <c r="W86" s="52">
        <v>174391.5</v>
      </c>
      <c r="X86" s="52">
        <v>216457.54222</v>
      </c>
      <c r="Y86" s="44">
        <v>0.80566146234236768</v>
      </c>
      <c r="Z86" s="63"/>
      <c r="AA86" s="45">
        <v>0.45</v>
      </c>
      <c r="AB86" s="23">
        <v>8.8249714005556479E-2</v>
      </c>
      <c r="AC86" s="82" t="s">
        <v>144</v>
      </c>
      <c r="AD86" s="53">
        <v>45169</v>
      </c>
    </row>
    <row r="87" spans="1:30" s="5" customFormat="1" ht="15" customHeight="1" x14ac:dyDescent="0.35">
      <c r="A87" s="18"/>
      <c r="B87" s="20" t="s">
        <v>169</v>
      </c>
      <c r="C87" s="19" t="s">
        <v>339</v>
      </c>
      <c r="D87" s="19" t="s">
        <v>214</v>
      </c>
      <c r="E87" s="19" t="s">
        <v>203</v>
      </c>
      <c r="F87" s="19" t="s">
        <v>212</v>
      </c>
      <c r="G87" s="19" t="s">
        <v>212</v>
      </c>
      <c r="H87" s="21">
        <v>6.0000000000000001E-3</v>
      </c>
      <c r="I87" s="63"/>
      <c r="J87" s="22">
        <v>42.2</v>
      </c>
      <c r="K87" s="63"/>
      <c r="L87" s="23">
        <v>-9.1241987639000006E-3</v>
      </c>
      <c r="M87" s="23">
        <v>8.5352743970000006E-2</v>
      </c>
      <c r="N87" s="23">
        <v>0.10620729717999999</v>
      </c>
      <c r="O87" s="23">
        <v>0.17772511465000002</v>
      </c>
      <c r="P87" s="49"/>
      <c r="Q87" s="21">
        <v>9.681228426000001E-3</v>
      </c>
      <c r="R87" s="21">
        <v>0.12270476666000001</v>
      </c>
      <c r="S87" s="49"/>
      <c r="T87" s="52">
        <v>28.262285384999998</v>
      </c>
      <c r="U87" s="54" t="s">
        <v>475</v>
      </c>
      <c r="V87" s="63"/>
      <c r="W87" s="52">
        <v>72286.490000000005</v>
      </c>
      <c r="X87" s="52">
        <v>111854.47367000001</v>
      </c>
      <c r="Y87" s="44">
        <v>0.64625479543414677</v>
      </c>
      <c r="Z87" s="63"/>
      <c r="AA87" s="45">
        <v>0.41629282231999998</v>
      </c>
      <c r="AB87" s="23">
        <v>0.11837710587298576</v>
      </c>
      <c r="AC87" s="82" t="s">
        <v>145</v>
      </c>
      <c r="AD87" s="53">
        <v>45169</v>
      </c>
    </row>
    <row r="88" spans="1:30" s="5" customFormat="1" ht="15" customHeight="1" x14ac:dyDescent="0.35">
      <c r="A88" s="18"/>
      <c r="B88" s="20" t="s">
        <v>61</v>
      </c>
      <c r="C88" s="19" t="s">
        <v>225</v>
      </c>
      <c r="D88" s="19" t="s">
        <v>214</v>
      </c>
      <c r="E88" s="19" t="s">
        <v>200</v>
      </c>
      <c r="F88" s="19" t="s">
        <v>226</v>
      </c>
      <c r="G88" s="19" t="s">
        <v>227</v>
      </c>
      <c r="H88" s="21">
        <v>2.5000000000000001E-3</v>
      </c>
      <c r="I88" s="63"/>
      <c r="J88" s="22">
        <v>41.15</v>
      </c>
      <c r="K88" s="63"/>
      <c r="L88" s="23">
        <v>-2.6070723033999998E-3</v>
      </c>
      <c r="M88" s="23">
        <v>5.3319024719000005E-2</v>
      </c>
      <c r="N88" s="23">
        <v>0.10887975469000001</v>
      </c>
      <c r="O88" s="23">
        <v>9.0679572690000002E-2</v>
      </c>
      <c r="P88" s="49"/>
      <c r="Q88" s="21">
        <v>1.1025886865000001E-2</v>
      </c>
      <c r="R88" s="21">
        <v>0.11806043569999999</v>
      </c>
      <c r="S88" s="49"/>
      <c r="T88" s="52">
        <v>95.640325537999999</v>
      </c>
      <c r="U88" s="54" t="s">
        <v>475</v>
      </c>
      <c r="V88" s="63"/>
      <c r="W88" s="52">
        <v>73987.7</v>
      </c>
      <c r="X88" s="52">
        <v>100695.04592999999</v>
      </c>
      <c r="Y88" s="44">
        <v>0.73477001094407268</v>
      </c>
      <c r="Z88" s="63"/>
      <c r="AA88" s="45">
        <v>0.46</v>
      </c>
      <c r="AB88" s="23">
        <v>0.13414337788578373</v>
      </c>
      <c r="AC88" s="82" t="s">
        <v>144</v>
      </c>
      <c r="AD88" s="53">
        <v>45169</v>
      </c>
    </row>
    <row r="89" spans="1:30" s="5" customFormat="1" ht="15" customHeight="1" x14ac:dyDescent="0.35">
      <c r="A89" s="18"/>
      <c r="B89" s="20" t="s">
        <v>77</v>
      </c>
      <c r="C89" s="19" t="s">
        <v>259</v>
      </c>
      <c r="D89" s="19" t="s">
        <v>180</v>
      </c>
      <c r="E89" s="19" t="s">
        <v>260</v>
      </c>
      <c r="F89" s="19" t="s">
        <v>197</v>
      </c>
      <c r="G89" s="19" t="s">
        <v>261</v>
      </c>
      <c r="H89" s="21">
        <v>5.0000000000000001E-3</v>
      </c>
      <c r="I89" s="63"/>
      <c r="J89" s="22">
        <v>138.6</v>
      </c>
      <c r="K89" s="63"/>
      <c r="L89" s="23">
        <v>-1.6368079619000001E-2</v>
      </c>
      <c r="M89" s="23">
        <v>0.26449304407000002</v>
      </c>
      <c r="N89" s="23">
        <v>0.38314344612000001</v>
      </c>
      <c r="O89" s="23">
        <v>0.36154656062999996</v>
      </c>
      <c r="P89" s="49"/>
      <c r="Q89" s="21">
        <v>1.4115567168E-2</v>
      </c>
      <c r="R89" s="21">
        <v>0.13523221693000001</v>
      </c>
      <c r="S89" s="49"/>
      <c r="T89" s="52">
        <v>645.99515092000001</v>
      </c>
      <c r="U89" s="54">
        <v>1.72E-3</v>
      </c>
      <c r="V89" s="63"/>
      <c r="W89" s="52">
        <v>208500.6924</v>
      </c>
      <c r="X89" s="52">
        <v>206160.75438</v>
      </c>
      <c r="Y89" s="44">
        <v>1.0113500652781227</v>
      </c>
      <c r="Z89" s="63"/>
      <c r="AA89" s="45">
        <v>2.0185261049999998</v>
      </c>
      <c r="AB89" s="23">
        <v>0.17476416493506494</v>
      </c>
      <c r="AC89" s="82" t="s">
        <v>146</v>
      </c>
      <c r="AD89" s="53">
        <v>45169</v>
      </c>
    </row>
    <row r="90" spans="1:30" s="5" customFormat="1" ht="15" customHeight="1" x14ac:dyDescent="0.35">
      <c r="A90" s="18"/>
      <c r="B90" s="20" t="s">
        <v>63</v>
      </c>
      <c r="C90" s="19" t="s">
        <v>238</v>
      </c>
      <c r="D90" s="19" t="s">
        <v>214</v>
      </c>
      <c r="E90" s="19" t="s">
        <v>200</v>
      </c>
      <c r="F90" s="19" t="s">
        <v>197</v>
      </c>
      <c r="G90" s="19" t="s">
        <v>201</v>
      </c>
      <c r="H90" s="21">
        <v>2.5999999999999999E-3</v>
      </c>
      <c r="I90" s="63"/>
      <c r="J90" s="22">
        <v>800</v>
      </c>
      <c r="K90" s="63"/>
      <c r="L90" s="23">
        <v>-0.11111111110999999</v>
      </c>
      <c r="M90" s="23">
        <v>2.9295923688999997E-2</v>
      </c>
      <c r="N90" s="23">
        <v>0.13323604501</v>
      </c>
      <c r="O90" s="23">
        <v>2.0211492690999998E-2</v>
      </c>
      <c r="P90" s="49"/>
      <c r="Q90" s="21">
        <v>0</v>
      </c>
      <c r="R90" s="21">
        <v>0</v>
      </c>
      <c r="S90" s="49"/>
      <c r="T90" s="52">
        <v>114.15905861</v>
      </c>
      <c r="U90" s="54" t="s">
        <v>475</v>
      </c>
      <c r="V90" s="63"/>
      <c r="W90" s="52">
        <v>85085.6</v>
      </c>
      <c r="X90" s="52">
        <v>309002.61424999998</v>
      </c>
      <c r="Y90" s="44">
        <v>0.27535559919619679</v>
      </c>
      <c r="Z90" s="63"/>
      <c r="AA90" s="45">
        <v>0</v>
      </c>
      <c r="AB90" s="23">
        <v>0</v>
      </c>
      <c r="AC90" s="82" t="s">
        <v>144</v>
      </c>
      <c r="AD90" s="53">
        <v>44134</v>
      </c>
    </row>
    <row r="91" spans="1:30" s="5" customFormat="1" ht="15" customHeight="1" x14ac:dyDescent="0.35">
      <c r="A91" s="18"/>
      <c r="B91" s="20" t="s">
        <v>81</v>
      </c>
      <c r="C91" s="19" t="s">
        <v>267</v>
      </c>
      <c r="D91" s="19" t="s">
        <v>214</v>
      </c>
      <c r="E91" s="19" t="s">
        <v>203</v>
      </c>
      <c r="F91" s="19" t="s">
        <v>216</v>
      </c>
      <c r="G91" s="19" t="s">
        <v>229</v>
      </c>
      <c r="H91" s="21">
        <v>1.7000000000000001E-3</v>
      </c>
      <c r="I91" s="63"/>
      <c r="J91" s="22">
        <v>37.67</v>
      </c>
      <c r="K91" s="63"/>
      <c r="L91" s="23">
        <v>1.4115141719E-2</v>
      </c>
      <c r="M91" s="23">
        <v>2.3315081802000003E-2</v>
      </c>
      <c r="N91" s="23">
        <v>6.832079174599999E-2</v>
      </c>
      <c r="O91" s="23">
        <v>7.1388607093000003E-2</v>
      </c>
      <c r="P91" s="49"/>
      <c r="Q91" s="21">
        <v>9.0690850893999989E-3</v>
      </c>
      <c r="R91" s="21">
        <v>9.7435897435999994E-2</v>
      </c>
      <c r="S91" s="49"/>
      <c r="T91" s="52">
        <v>38.272410000000001</v>
      </c>
      <c r="U91" s="54" t="s">
        <v>475</v>
      </c>
      <c r="V91" s="63"/>
      <c r="W91" s="52">
        <v>69756.778619999997</v>
      </c>
      <c r="X91" s="52">
        <v>122601.61047</v>
      </c>
      <c r="Y91" s="44">
        <v>0.5689711444456852</v>
      </c>
      <c r="Z91" s="63"/>
      <c r="AA91" s="45">
        <v>0.34</v>
      </c>
      <c r="AB91" s="23">
        <v>0.1083089992036103</v>
      </c>
      <c r="AC91" s="82" t="s">
        <v>144</v>
      </c>
      <c r="AD91" s="53">
        <v>45169</v>
      </c>
    </row>
    <row r="92" spans="1:30" s="5" customFormat="1" ht="15" customHeight="1" x14ac:dyDescent="0.35">
      <c r="A92" s="18"/>
      <c r="B92" s="20" t="s">
        <v>67</v>
      </c>
      <c r="C92" s="19" t="s">
        <v>243</v>
      </c>
      <c r="D92" s="19" t="s">
        <v>214</v>
      </c>
      <c r="E92" s="19" t="s">
        <v>200</v>
      </c>
      <c r="F92" s="19" t="s">
        <v>209</v>
      </c>
      <c r="G92" s="19" t="s">
        <v>209</v>
      </c>
      <c r="H92" s="21">
        <v>2.5000000000000001E-3</v>
      </c>
      <c r="I92" s="63"/>
      <c r="J92" s="22">
        <v>201.8</v>
      </c>
      <c r="K92" s="63"/>
      <c r="L92" s="23">
        <v>1.6719280845999999E-2</v>
      </c>
      <c r="M92" s="23">
        <v>0.1139019575</v>
      </c>
      <c r="N92" s="23">
        <v>0.21143223350999998</v>
      </c>
      <c r="O92" s="23">
        <v>0.25761135875000002</v>
      </c>
      <c r="P92" s="49"/>
      <c r="Q92" s="21">
        <v>5.1127819548999996E-3</v>
      </c>
      <c r="R92" s="21">
        <v>6.8309201308E-2</v>
      </c>
      <c r="S92" s="49"/>
      <c r="T92" s="52">
        <v>69.575800154000007</v>
      </c>
      <c r="U92" s="54" t="s">
        <v>475</v>
      </c>
      <c r="V92" s="63"/>
      <c r="W92" s="52">
        <v>183839.8</v>
      </c>
      <c r="X92" s="52">
        <v>209516.80640999999</v>
      </c>
      <c r="Y92" s="44">
        <v>0.87744655500450364</v>
      </c>
      <c r="Z92" s="63"/>
      <c r="AA92" s="45">
        <v>1.02</v>
      </c>
      <c r="AB92" s="23">
        <v>6.0654112983151633E-2</v>
      </c>
      <c r="AC92" s="82" t="s">
        <v>145</v>
      </c>
      <c r="AD92" s="53">
        <v>45175</v>
      </c>
    </row>
    <row r="93" spans="1:30" s="5" customFormat="1" ht="15" customHeight="1" x14ac:dyDescent="0.35">
      <c r="A93" s="18"/>
      <c r="B93" s="20" t="s">
        <v>85</v>
      </c>
      <c r="C93" s="19" t="s">
        <v>272</v>
      </c>
      <c r="D93" s="19" t="s">
        <v>214</v>
      </c>
      <c r="E93" s="19" t="s">
        <v>271</v>
      </c>
      <c r="F93" s="19" t="s">
        <v>197</v>
      </c>
      <c r="G93" s="19" t="s">
        <v>201</v>
      </c>
      <c r="H93" s="21">
        <v>3.0000000000000001E-3</v>
      </c>
      <c r="I93" s="63"/>
      <c r="J93" s="22">
        <v>164.2</v>
      </c>
      <c r="K93" s="63"/>
      <c r="L93" s="23">
        <v>-6.4387464386999993E-2</v>
      </c>
      <c r="M93" s="23">
        <v>0.16392330387000001</v>
      </c>
      <c r="N93" s="23">
        <v>0.19082395248</v>
      </c>
      <c r="O93" s="23">
        <v>0.24740441866000001</v>
      </c>
      <c r="P93" s="49"/>
      <c r="Q93" s="21">
        <v>0</v>
      </c>
      <c r="R93" s="21">
        <v>0.12535108154999999</v>
      </c>
      <c r="S93" s="49"/>
      <c r="T93" s="52">
        <v>188.13696539</v>
      </c>
      <c r="U93" s="54" t="s">
        <v>475</v>
      </c>
      <c r="V93" s="63"/>
      <c r="W93" s="52">
        <v>105443.9856</v>
      </c>
      <c r="X93" s="52">
        <v>139756.82212999999</v>
      </c>
      <c r="Y93" s="44">
        <v>0.75448184920745676</v>
      </c>
      <c r="Z93" s="63"/>
      <c r="AA93" s="45">
        <v>0</v>
      </c>
      <c r="AB93" s="23">
        <v>0</v>
      </c>
      <c r="AC93" s="82" t="s">
        <v>144</v>
      </c>
      <c r="AD93" s="53">
        <v>45145</v>
      </c>
    </row>
    <row r="94" spans="1:30" s="5" customFormat="1" ht="15" customHeight="1" x14ac:dyDescent="0.35">
      <c r="A94" s="18"/>
      <c r="B94" s="20" t="s">
        <v>65</v>
      </c>
      <c r="C94" s="19" t="s">
        <v>240</v>
      </c>
      <c r="D94" s="19" t="s">
        <v>214</v>
      </c>
      <c r="E94" s="19" t="s">
        <v>200</v>
      </c>
      <c r="F94" s="19" t="s">
        <v>241</v>
      </c>
      <c r="G94" s="19" t="s">
        <v>201</v>
      </c>
      <c r="H94" s="21">
        <v>1.3999999999999999E-2</v>
      </c>
      <c r="I94" s="63"/>
      <c r="J94" s="22">
        <v>773.95</v>
      </c>
      <c r="K94" s="63"/>
      <c r="L94" s="23">
        <v>1.3288819064E-2</v>
      </c>
      <c r="M94" s="23">
        <v>-2.0316455696000001E-2</v>
      </c>
      <c r="N94" s="23">
        <v>-0.15966340933000001</v>
      </c>
      <c r="O94" s="23">
        <v>-0.11040229885000001</v>
      </c>
      <c r="P94" s="49"/>
      <c r="Q94" s="21">
        <v>0</v>
      </c>
      <c r="R94" s="21">
        <v>0</v>
      </c>
      <c r="S94" s="49"/>
      <c r="T94" s="52">
        <v>45.498360769000001</v>
      </c>
      <c r="U94" s="54" t="s">
        <v>475</v>
      </c>
      <c r="V94" s="63"/>
      <c r="W94" s="52">
        <v>86045.439150000006</v>
      </c>
      <c r="X94" s="52">
        <v>225793.78782999999</v>
      </c>
      <c r="Y94" s="44">
        <v>0.38107974527086441</v>
      </c>
      <c r="Z94" s="63"/>
      <c r="AA94" s="45">
        <v>0</v>
      </c>
      <c r="AB94" s="23">
        <v>0</v>
      </c>
      <c r="AC94" s="82" t="s">
        <v>144</v>
      </c>
      <c r="AD94" s="53">
        <v>42825</v>
      </c>
    </row>
    <row r="95" spans="1:30" s="5" customFormat="1" ht="15" customHeight="1" x14ac:dyDescent="0.35">
      <c r="A95" s="18"/>
      <c r="B95" s="20" t="s">
        <v>60</v>
      </c>
      <c r="C95" s="19" t="s">
        <v>223</v>
      </c>
      <c r="D95" s="19" t="s">
        <v>214</v>
      </c>
      <c r="E95" s="19" t="s">
        <v>200</v>
      </c>
      <c r="F95" s="19" t="s">
        <v>197</v>
      </c>
      <c r="G95" s="19" t="s">
        <v>224</v>
      </c>
      <c r="H95" s="21">
        <v>1.2E-2</v>
      </c>
      <c r="I95" s="63"/>
      <c r="J95" s="22">
        <v>51.55</v>
      </c>
      <c r="K95" s="63"/>
      <c r="L95" s="23">
        <v>-0.19603867747999998</v>
      </c>
      <c r="M95" s="23">
        <v>-6.7886528133000001E-2</v>
      </c>
      <c r="N95" s="23">
        <v>4.1321220668000001E-2</v>
      </c>
      <c r="O95" s="23">
        <v>-4.6922451976999999E-2</v>
      </c>
      <c r="P95" s="49"/>
      <c r="Q95" s="21">
        <v>0</v>
      </c>
      <c r="R95" s="21">
        <v>0.11596781538000001</v>
      </c>
      <c r="S95" s="49"/>
      <c r="T95" s="52">
        <v>88.528929384999998</v>
      </c>
      <c r="U95" s="54" t="s">
        <v>475</v>
      </c>
      <c r="V95" s="63"/>
      <c r="W95" s="52">
        <v>93599.128800000006</v>
      </c>
      <c r="X95" s="52">
        <v>142200.30867999999</v>
      </c>
      <c r="Y95" s="44">
        <v>0.65822029269029581</v>
      </c>
      <c r="Z95" s="63"/>
      <c r="AA95" s="45">
        <v>0</v>
      </c>
      <c r="AB95" s="23">
        <v>0</v>
      </c>
      <c r="AC95" s="82" t="s">
        <v>144</v>
      </c>
      <c r="AD95" s="53">
        <v>45145</v>
      </c>
    </row>
    <row r="96" spans="1:30" s="5" customFormat="1" ht="15" customHeight="1" x14ac:dyDescent="0.35">
      <c r="A96" s="18"/>
      <c r="B96" s="20" t="s">
        <v>76</v>
      </c>
      <c r="C96" s="19" t="s">
        <v>258</v>
      </c>
      <c r="D96" s="19" t="s">
        <v>214</v>
      </c>
      <c r="E96" s="19" t="s">
        <v>203</v>
      </c>
      <c r="F96" s="19" t="s">
        <v>209</v>
      </c>
      <c r="G96" s="19" t="s">
        <v>209</v>
      </c>
      <c r="H96" s="21">
        <v>2.7000000000000001E-3</v>
      </c>
      <c r="I96" s="63"/>
      <c r="J96" s="22">
        <v>12.16</v>
      </c>
      <c r="K96" s="63"/>
      <c r="L96" s="23">
        <v>-4.2519685038999999E-2</v>
      </c>
      <c r="M96" s="23">
        <v>0.12177121770999999</v>
      </c>
      <c r="N96" s="23">
        <v>3.3135089209999996E-2</v>
      </c>
      <c r="O96" s="23">
        <v>-4.3273013374999995E-2</v>
      </c>
      <c r="P96" s="49"/>
      <c r="Q96" s="21">
        <v>0</v>
      </c>
      <c r="R96" s="21">
        <v>0</v>
      </c>
      <c r="S96" s="49"/>
      <c r="T96" s="52">
        <v>2.6934001537999999</v>
      </c>
      <c r="U96" s="54" t="s">
        <v>475</v>
      </c>
      <c r="V96" s="63"/>
      <c r="W96" s="52">
        <v>41443.395839999997</v>
      </c>
      <c r="X96" s="52">
        <v>107894.2412</v>
      </c>
      <c r="Y96" s="44">
        <v>0.38411128693307867</v>
      </c>
      <c r="Z96" s="63"/>
      <c r="AA96" s="45">
        <v>0</v>
      </c>
      <c r="AB96" s="23">
        <v>0</v>
      </c>
      <c r="AC96" s="82" t="s">
        <v>155</v>
      </c>
      <c r="AD96" s="53">
        <v>44385</v>
      </c>
    </row>
    <row r="97" spans="1:30" s="5" customFormat="1" ht="15" customHeight="1" x14ac:dyDescent="0.35">
      <c r="A97" s="18"/>
      <c r="B97" s="20" t="s">
        <v>57</v>
      </c>
      <c r="C97" s="19" t="s">
        <v>219</v>
      </c>
      <c r="D97" s="19" t="s">
        <v>214</v>
      </c>
      <c r="E97" s="19" t="s">
        <v>200</v>
      </c>
      <c r="F97" s="19" t="s">
        <v>209</v>
      </c>
      <c r="G97" s="19" t="s">
        <v>195</v>
      </c>
      <c r="H97" s="21">
        <v>8.0000000000000002E-3</v>
      </c>
      <c r="I97" s="63"/>
      <c r="J97" s="22">
        <v>11.99</v>
      </c>
      <c r="K97" s="63"/>
      <c r="L97" s="23">
        <v>-7.6583055805000008E-2</v>
      </c>
      <c r="M97" s="23">
        <v>-0.10412756004</v>
      </c>
      <c r="N97" s="23">
        <v>-0.10529505118999999</v>
      </c>
      <c r="O97" s="23">
        <v>-7.7000005245000003E-2</v>
      </c>
      <c r="P97" s="49"/>
      <c r="Q97" s="21">
        <v>5.3598774884999999E-3</v>
      </c>
      <c r="R97" s="21">
        <v>9.8039215685999992E-2</v>
      </c>
      <c r="S97" s="49"/>
      <c r="T97" s="52">
        <v>37.286785999999999</v>
      </c>
      <c r="U97" s="54" t="s">
        <v>475</v>
      </c>
      <c r="V97" s="63"/>
      <c r="W97" s="52">
        <v>28950.694299999999</v>
      </c>
      <c r="X97" s="52">
        <v>100994.61517999999</v>
      </c>
      <c r="Y97" s="44">
        <v>0.28665582069303353</v>
      </c>
      <c r="Z97" s="63"/>
      <c r="AA97" s="45">
        <v>7.0000000000000007E-2</v>
      </c>
      <c r="AB97" s="23">
        <v>7.0058381984987497E-2</v>
      </c>
      <c r="AC97" s="82" t="s">
        <v>144</v>
      </c>
      <c r="AD97" s="53">
        <v>45169</v>
      </c>
    </row>
    <row r="98" spans="1:30" s="5" customFormat="1" ht="15" customHeight="1" x14ac:dyDescent="0.35">
      <c r="A98" s="18"/>
      <c r="B98" s="20" t="s">
        <v>87</v>
      </c>
      <c r="C98" s="19" t="s">
        <v>276</v>
      </c>
      <c r="D98" s="19" t="s">
        <v>214</v>
      </c>
      <c r="E98" s="19" t="s">
        <v>275</v>
      </c>
      <c r="F98" s="19" t="s">
        <v>197</v>
      </c>
      <c r="G98" s="19" t="s">
        <v>201</v>
      </c>
      <c r="H98" s="21">
        <v>5.0000000000000001E-3</v>
      </c>
      <c r="I98" s="63"/>
      <c r="J98" s="22">
        <v>74.05</v>
      </c>
      <c r="K98" s="63"/>
      <c r="L98" s="23">
        <v>-1.2403307548E-2</v>
      </c>
      <c r="M98" s="23">
        <v>0.10683743136</v>
      </c>
      <c r="N98" s="23">
        <v>0.14936677752999999</v>
      </c>
      <c r="O98" s="23">
        <v>-4.9373535346999994E-2</v>
      </c>
      <c r="P98" s="49"/>
      <c r="Q98" s="21">
        <v>0</v>
      </c>
      <c r="R98" s="21">
        <v>8.9958591699999993E-2</v>
      </c>
      <c r="S98" s="49"/>
      <c r="T98" s="52">
        <v>115.17750875999999</v>
      </c>
      <c r="U98" s="54" t="s">
        <v>475</v>
      </c>
      <c r="V98" s="63"/>
      <c r="W98" s="52">
        <v>83354.75275</v>
      </c>
      <c r="X98" s="52">
        <v>138814.48645999999</v>
      </c>
      <c r="Y98" s="44">
        <v>0.60047589322760664</v>
      </c>
      <c r="Z98" s="63"/>
      <c r="AA98" s="45">
        <v>0</v>
      </c>
      <c r="AB98" s="23">
        <v>0</v>
      </c>
      <c r="AC98" s="82" t="s">
        <v>144</v>
      </c>
      <c r="AD98" s="53">
        <v>45145</v>
      </c>
    </row>
    <row r="99" spans="1:30" s="5" customFormat="1" ht="15" customHeight="1" x14ac:dyDescent="0.35">
      <c r="A99" s="18"/>
      <c r="B99" s="20" t="s">
        <v>56</v>
      </c>
      <c r="C99" s="19" t="s">
        <v>217</v>
      </c>
      <c r="D99" s="19" t="s">
        <v>214</v>
      </c>
      <c r="E99" s="19" t="s">
        <v>200</v>
      </c>
      <c r="F99" s="19" t="s">
        <v>197</v>
      </c>
      <c r="G99" s="19" t="s">
        <v>218</v>
      </c>
      <c r="H99" s="21">
        <v>2E-3</v>
      </c>
      <c r="I99" s="63"/>
      <c r="J99" s="22">
        <v>19.8</v>
      </c>
      <c r="K99" s="63"/>
      <c r="L99" s="23">
        <v>-8.2321388661999992E-2</v>
      </c>
      <c r="M99" s="23">
        <v>5.5833426927999995E-2</v>
      </c>
      <c r="N99" s="23">
        <v>8.5450664023999992E-2</v>
      </c>
      <c r="O99" s="23">
        <v>6.1694463573E-2</v>
      </c>
      <c r="P99" s="49"/>
      <c r="Q99" s="21">
        <v>3.2332563510000002E-3</v>
      </c>
      <c r="R99" s="21">
        <v>6.779660609999999E-2</v>
      </c>
      <c r="S99" s="49"/>
      <c r="T99" s="52">
        <v>29.804497385000001</v>
      </c>
      <c r="U99" s="54" t="s">
        <v>475</v>
      </c>
      <c r="V99" s="63"/>
      <c r="W99" s="52">
        <v>75478.688999999998</v>
      </c>
      <c r="X99" s="52">
        <v>233462.98756000001</v>
      </c>
      <c r="Y99" s="44">
        <v>0.32330045027202425</v>
      </c>
      <c r="Z99" s="63"/>
      <c r="AA99" s="45">
        <v>7.0000000000000007E-2</v>
      </c>
      <c r="AB99" s="23">
        <v>4.2424242424242427E-2</v>
      </c>
      <c r="AC99" s="82" t="s">
        <v>144</v>
      </c>
      <c r="AD99" s="53">
        <v>45162</v>
      </c>
    </row>
    <row r="100" spans="1:30" s="5" customFormat="1" ht="15" customHeight="1" x14ac:dyDescent="0.35">
      <c r="A100" s="18"/>
      <c r="B100" s="20" t="s">
        <v>62</v>
      </c>
      <c r="C100" s="19" t="s">
        <v>228</v>
      </c>
      <c r="D100" s="19" t="s">
        <v>214</v>
      </c>
      <c r="E100" s="19" t="s">
        <v>200</v>
      </c>
      <c r="F100" s="19" t="s">
        <v>207</v>
      </c>
      <c r="G100" s="19" t="s">
        <v>207</v>
      </c>
      <c r="H100" s="21">
        <v>3.0000000000000001E-3</v>
      </c>
      <c r="I100" s="63"/>
      <c r="J100" s="22">
        <v>31.88</v>
      </c>
      <c r="K100" s="63"/>
      <c r="L100" s="23">
        <v>-9.6361032969000004E-2</v>
      </c>
      <c r="M100" s="23">
        <v>-0.12476090105000001</v>
      </c>
      <c r="N100" s="23">
        <v>-0.35356215075999997</v>
      </c>
      <c r="O100" s="23">
        <v>-0.43848198555000001</v>
      </c>
      <c r="P100" s="49"/>
      <c r="Q100" s="21">
        <v>3.3888731996999997E-3</v>
      </c>
      <c r="R100" s="21">
        <v>5.8110983794999994E-2</v>
      </c>
      <c r="S100" s="49"/>
      <c r="T100" s="52">
        <v>30.576523385000002</v>
      </c>
      <c r="U100" s="54" t="s">
        <v>475</v>
      </c>
      <c r="V100" s="63"/>
      <c r="W100" s="52">
        <v>45110.2</v>
      </c>
      <c r="X100" s="52">
        <v>104424.56813</v>
      </c>
      <c r="Y100" s="44">
        <v>0.43198837982113086</v>
      </c>
      <c r="Z100" s="63"/>
      <c r="AA100" s="45">
        <v>0.12</v>
      </c>
      <c r="AB100" s="23">
        <v>4.51693851944793E-2</v>
      </c>
      <c r="AC100" s="82" t="s">
        <v>144</v>
      </c>
      <c r="AD100" s="53">
        <v>45169</v>
      </c>
    </row>
    <row r="101" spans="1:30" s="5" customFormat="1" ht="15" customHeight="1" x14ac:dyDescent="0.35">
      <c r="A101" s="18"/>
      <c r="B101" s="20" t="s">
        <v>526</v>
      </c>
      <c r="C101" s="19" t="s">
        <v>536</v>
      </c>
      <c r="D101" s="19" t="s">
        <v>214</v>
      </c>
      <c r="E101" s="19" t="s">
        <v>200</v>
      </c>
      <c r="F101" s="19" t="s">
        <v>209</v>
      </c>
      <c r="G101" s="19" t="s">
        <v>209</v>
      </c>
      <c r="H101" s="21">
        <v>3.0000000000000001E-3</v>
      </c>
      <c r="I101" s="63"/>
      <c r="J101" s="22">
        <v>308.2</v>
      </c>
      <c r="K101" s="63"/>
      <c r="L101" s="23">
        <v>-0.12510121092000001</v>
      </c>
      <c r="M101" s="23">
        <v>-0.36757571917999998</v>
      </c>
      <c r="N101" s="23">
        <v>-0.44199681369999999</v>
      </c>
      <c r="O101" s="23">
        <v>-0.45061858482</v>
      </c>
      <c r="P101" s="49"/>
      <c r="Q101" s="21">
        <v>6.7605633802999996E-3</v>
      </c>
      <c r="R101" s="21">
        <v>0.14685096188999999</v>
      </c>
      <c r="S101" s="49"/>
      <c r="T101" s="52">
        <v>83.971215692000001</v>
      </c>
      <c r="U101" s="54" t="s">
        <v>475</v>
      </c>
      <c r="V101" s="63"/>
      <c r="W101" s="52">
        <v>31332.844799999999</v>
      </c>
      <c r="X101" s="52">
        <v>86309.331290000002</v>
      </c>
      <c r="Y101" s="44">
        <v>0.3630296322737272</v>
      </c>
      <c r="Z101" s="63"/>
      <c r="AA101" s="45">
        <v>2.4</v>
      </c>
      <c r="AB101" s="23">
        <v>9.3445814406229719E-2</v>
      </c>
      <c r="AC101" s="82" t="s">
        <v>145</v>
      </c>
      <c r="AD101" s="53">
        <v>45175</v>
      </c>
    </row>
    <row r="102" spans="1:30" s="5" customFormat="1" ht="15" customHeight="1" x14ac:dyDescent="0.35">
      <c r="A102" s="18"/>
      <c r="B102" s="20" t="s">
        <v>89</v>
      </c>
      <c r="C102" s="19" t="s">
        <v>279</v>
      </c>
      <c r="D102" s="19" t="s">
        <v>214</v>
      </c>
      <c r="E102" s="19" t="s">
        <v>278</v>
      </c>
      <c r="F102" s="19" t="s">
        <v>197</v>
      </c>
      <c r="G102" s="19" t="s">
        <v>201</v>
      </c>
      <c r="H102" s="21">
        <v>0.02</v>
      </c>
      <c r="I102" s="63"/>
      <c r="J102" s="22">
        <v>299.64</v>
      </c>
      <c r="K102" s="63"/>
      <c r="L102" s="23">
        <v>1.7762758047000001E-2</v>
      </c>
      <c r="M102" s="23">
        <v>0.27018680920999999</v>
      </c>
      <c r="N102" s="23">
        <v>0.44223925000000003</v>
      </c>
      <c r="O102" s="23">
        <v>0.37162204369000001</v>
      </c>
      <c r="P102" s="49"/>
      <c r="Q102" s="21">
        <v>8.7370184860999997E-3</v>
      </c>
      <c r="R102" s="21">
        <v>0.11514234907000001</v>
      </c>
      <c r="S102" s="49"/>
      <c r="T102" s="52">
        <v>38.346420615</v>
      </c>
      <c r="U102" s="54" t="s">
        <v>475</v>
      </c>
      <c r="V102" s="63"/>
      <c r="W102" s="52">
        <v>59928</v>
      </c>
      <c r="X102" s="52">
        <v>61655.37</v>
      </c>
      <c r="Y102" s="44">
        <v>0.97198346226776344</v>
      </c>
      <c r="Z102" s="63"/>
      <c r="AA102" s="45">
        <v>2.5947197499999999</v>
      </c>
      <c r="AB102" s="23">
        <v>0.10391348618342011</v>
      </c>
      <c r="AC102" s="82" t="s">
        <v>154</v>
      </c>
      <c r="AD102" s="53">
        <v>45149</v>
      </c>
    </row>
    <row r="103" spans="1:30" s="5" customFormat="1" ht="15" customHeight="1" x14ac:dyDescent="0.35">
      <c r="A103" s="18"/>
      <c r="B103" s="20" t="s">
        <v>73</v>
      </c>
      <c r="C103" s="19" t="s">
        <v>254</v>
      </c>
      <c r="D103" s="19" t="s">
        <v>214</v>
      </c>
      <c r="E103" s="19" t="s">
        <v>184</v>
      </c>
      <c r="F103" s="19" t="s">
        <v>197</v>
      </c>
      <c r="G103" s="19" t="s">
        <v>0</v>
      </c>
      <c r="H103" s="21">
        <v>7.4644805801792414E-3</v>
      </c>
      <c r="I103" s="63"/>
      <c r="J103" s="22">
        <v>1965</v>
      </c>
      <c r="K103" s="63"/>
      <c r="L103" s="23">
        <v>6.3631122982999999E-2</v>
      </c>
      <c r="M103" s="23">
        <v>0.1166176479</v>
      </c>
      <c r="N103" s="23">
        <v>0.33331331239</v>
      </c>
      <c r="O103" s="23">
        <v>0.36695093860999994</v>
      </c>
      <c r="P103" s="49"/>
      <c r="Q103" s="21">
        <v>7.2580645161000002E-3</v>
      </c>
      <c r="R103" s="21">
        <v>0.10144059715999999</v>
      </c>
      <c r="S103" s="49"/>
      <c r="T103" s="52">
        <v>8.1235156922999998</v>
      </c>
      <c r="U103" s="54" t="s">
        <v>475</v>
      </c>
      <c r="V103" s="63"/>
      <c r="W103" s="52">
        <v>128180.88</v>
      </c>
      <c r="X103" s="52">
        <v>119040.32726999999</v>
      </c>
      <c r="Y103" s="44">
        <v>1.0767853461060131</v>
      </c>
      <c r="Z103" s="63"/>
      <c r="AA103" s="45">
        <v>13.5</v>
      </c>
      <c r="AB103" s="23">
        <v>8.2442748091603055E-2</v>
      </c>
      <c r="AC103" s="82" t="s">
        <v>144</v>
      </c>
      <c r="AD103" s="53">
        <v>45169</v>
      </c>
    </row>
    <row r="104" spans="1:30" s="5" customFormat="1" ht="15" customHeight="1" x14ac:dyDescent="0.35">
      <c r="A104" s="18"/>
      <c r="B104" s="20" t="s">
        <v>141</v>
      </c>
      <c r="C104" s="19" t="s">
        <v>256</v>
      </c>
      <c r="D104" s="19" t="s">
        <v>214</v>
      </c>
      <c r="E104" s="19" t="s">
        <v>184</v>
      </c>
      <c r="F104" s="19" t="s">
        <v>197</v>
      </c>
      <c r="G104" s="19" t="s">
        <v>249</v>
      </c>
      <c r="H104" s="21">
        <v>5.5000000000000005E-3</v>
      </c>
      <c r="I104" s="63"/>
      <c r="J104" s="22">
        <v>65.78</v>
      </c>
      <c r="K104" s="63"/>
      <c r="L104" s="23">
        <v>-0.12798192771</v>
      </c>
      <c r="M104" s="23">
        <v>0.10635903609</v>
      </c>
      <c r="N104" s="23">
        <v>-0.11918014965</v>
      </c>
      <c r="O104" s="23">
        <v>-0.13491956842</v>
      </c>
      <c r="P104" s="49"/>
      <c r="Q104" s="21">
        <v>5.4018445322999995E-3</v>
      </c>
      <c r="R104" s="21">
        <v>6.8452380952E-2</v>
      </c>
      <c r="S104" s="49"/>
      <c r="T104" s="52">
        <v>9.0975986154000008</v>
      </c>
      <c r="U104" s="54" t="s">
        <v>475</v>
      </c>
      <c r="V104" s="63"/>
      <c r="W104" s="52">
        <v>67144.737659999999</v>
      </c>
      <c r="X104" s="52">
        <v>89618.455740000005</v>
      </c>
      <c r="Y104" s="44">
        <v>0.74922890721080393</v>
      </c>
      <c r="Z104" s="63"/>
      <c r="AA104" s="45">
        <v>0.41</v>
      </c>
      <c r="AB104" s="23">
        <v>7.4794770446944353E-2</v>
      </c>
      <c r="AC104" s="82" t="s">
        <v>144</v>
      </c>
      <c r="AD104" s="53">
        <v>45169</v>
      </c>
    </row>
    <row r="105" spans="1:30" s="5" customFormat="1" ht="15" customHeight="1" x14ac:dyDescent="0.35">
      <c r="A105" s="18"/>
      <c r="B105" s="20" t="s">
        <v>359</v>
      </c>
      <c r="C105" s="19" t="s">
        <v>539</v>
      </c>
      <c r="D105" s="19" t="s">
        <v>214</v>
      </c>
      <c r="E105" s="19" t="s">
        <v>184</v>
      </c>
      <c r="F105" s="19" t="s">
        <v>540</v>
      </c>
      <c r="G105" s="19" t="s">
        <v>294</v>
      </c>
      <c r="H105" s="21">
        <v>2.3E-3</v>
      </c>
      <c r="I105" s="63"/>
      <c r="J105" s="22">
        <v>7.9</v>
      </c>
      <c r="K105" s="63"/>
      <c r="L105" s="23">
        <v>8.5164835164999994E-2</v>
      </c>
      <c r="M105" s="23">
        <v>0.35042735043000001</v>
      </c>
      <c r="N105" s="23">
        <v>0.57999999999999996</v>
      </c>
      <c r="O105" s="23">
        <v>0.75555555555999998</v>
      </c>
      <c r="P105" s="49"/>
      <c r="Q105" s="21">
        <v>0</v>
      </c>
      <c r="R105" s="21">
        <v>0</v>
      </c>
      <c r="S105" s="49"/>
      <c r="T105" s="52">
        <v>1350.2962202000001</v>
      </c>
      <c r="U105" s="54" t="s">
        <v>475</v>
      </c>
      <c r="V105" s="63"/>
      <c r="W105" s="52">
        <v>594065.27439999999</v>
      </c>
      <c r="X105" s="52">
        <v>1071517.6262999999</v>
      </c>
      <c r="Y105" s="44">
        <v>0.55441484098711002</v>
      </c>
      <c r="Z105" s="63"/>
      <c r="AA105" s="45">
        <v>0</v>
      </c>
      <c r="AB105" s="81">
        <v>0</v>
      </c>
      <c r="AC105" s="82" t="s">
        <v>144</v>
      </c>
      <c r="AD105" s="53">
        <v>44012</v>
      </c>
    </row>
    <row r="106" spans="1:30" s="5" customFormat="1" ht="15" customHeight="1" x14ac:dyDescent="0.35">
      <c r="A106" s="18"/>
      <c r="B106" s="20" t="s">
        <v>83</v>
      </c>
      <c r="C106" s="19" t="s">
        <v>269</v>
      </c>
      <c r="D106" s="19" t="s">
        <v>214</v>
      </c>
      <c r="E106" s="19" t="s">
        <v>265</v>
      </c>
      <c r="F106" s="19" t="s">
        <v>212</v>
      </c>
      <c r="G106" s="19" t="s">
        <v>212</v>
      </c>
      <c r="H106" s="21">
        <v>3.4999999999999996E-3</v>
      </c>
      <c r="I106" s="63"/>
      <c r="J106" s="22">
        <v>294</v>
      </c>
      <c r="K106" s="63"/>
      <c r="L106" s="23">
        <v>-4.5141222030000004E-2</v>
      </c>
      <c r="M106" s="23">
        <v>-7.3483879123999993E-2</v>
      </c>
      <c r="N106" s="23">
        <v>0.12368124652000001</v>
      </c>
      <c r="O106" s="23">
        <v>0.46224870406999996</v>
      </c>
      <c r="P106" s="49"/>
      <c r="Q106" s="21">
        <v>6.4193988111000003E-3</v>
      </c>
      <c r="R106" s="21">
        <v>4.9072989268000002E-2</v>
      </c>
      <c r="S106" s="49"/>
      <c r="T106" s="52">
        <v>23.794455384999999</v>
      </c>
      <c r="U106" s="54" t="s">
        <v>475</v>
      </c>
      <c r="V106" s="63"/>
      <c r="W106" s="52">
        <v>15757.518</v>
      </c>
      <c r="X106" s="52">
        <v>22235.708869999999</v>
      </c>
      <c r="Y106" s="44">
        <v>0.70865822592504568</v>
      </c>
      <c r="Z106" s="63"/>
      <c r="AA106" s="45">
        <v>1.9899494375</v>
      </c>
      <c r="AB106" s="23">
        <v>8.1222426020408162E-2</v>
      </c>
      <c r="AC106" s="82" t="s">
        <v>145</v>
      </c>
      <c r="AD106" s="53">
        <v>45169</v>
      </c>
    </row>
    <row r="107" spans="1:30" s="5" customFormat="1" ht="15" customHeight="1" x14ac:dyDescent="0.35">
      <c r="A107" s="18"/>
      <c r="B107" s="20" t="s">
        <v>527</v>
      </c>
      <c r="C107" s="19" t="s">
        <v>541</v>
      </c>
      <c r="D107" s="19" t="s">
        <v>180</v>
      </c>
      <c r="E107" s="19" t="s">
        <v>200</v>
      </c>
      <c r="F107" s="19" t="s">
        <v>197</v>
      </c>
      <c r="G107" s="19" t="s">
        <v>542</v>
      </c>
      <c r="H107" s="21">
        <v>5.0000000000000001E-3</v>
      </c>
      <c r="I107" s="63"/>
      <c r="J107" s="22">
        <v>12.79</v>
      </c>
      <c r="K107" s="63"/>
      <c r="L107" s="23">
        <v>3.7425455113000002E-2</v>
      </c>
      <c r="M107" s="23">
        <v>0.14759452999</v>
      </c>
      <c r="N107" s="23">
        <v>0.41107923709999999</v>
      </c>
      <c r="O107" s="23">
        <v>0.89986377934999995</v>
      </c>
      <c r="P107" s="49"/>
      <c r="Q107" s="21">
        <v>0</v>
      </c>
      <c r="R107" s="21">
        <v>0</v>
      </c>
      <c r="S107" s="49"/>
      <c r="T107" s="52">
        <v>152.125214</v>
      </c>
      <c r="U107" s="54" t="s">
        <v>475</v>
      </c>
      <c r="V107" s="63"/>
      <c r="W107" s="52">
        <v>64136.171240000003</v>
      </c>
      <c r="X107" s="52">
        <v>70250.520080000002</v>
      </c>
      <c r="Y107" s="44">
        <v>0.91296365019024639</v>
      </c>
      <c r="Z107" s="63"/>
      <c r="AA107" s="45">
        <v>0</v>
      </c>
      <c r="AB107" s="23">
        <v>0</v>
      </c>
      <c r="AC107" s="82" t="s">
        <v>543</v>
      </c>
      <c r="AD107" s="53">
        <v>42551</v>
      </c>
    </row>
    <row r="108" spans="1:30" s="5" customFormat="1" ht="15" customHeight="1" x14ac:dyDescent="0.35">
      <c r="A108" s="18"/>
      <c r="B108" s="20" t="s">
        <v>371</v>
      </c>
      <c r="C108" s="19" t="s">
        <v>396</v>
      </c>
      <c r="D108" s="19" t="s">
        <v>180</v>
      </c>
      <c r="E108" s="19" t="s">
        <v>381</v>
      </c>
      <c r="F108" s="19" t="s">
        <v>398</v>
      </c>
      <c r="G108" s="19" t="s">
        <v>399</v>
      </c>
      <c r="H108" s="21">
        <v>1.2500000000000001E-2</v>
      </c>
      <c r="I108" s="63"/>
      <c r="J108" s="22">
        <v>97.03</v>
      </c>
      <c r="K108" s="63"/>
      <c r="L108" s="23">
        <v>1.6333092963E-2</v>
      </c>
      <c r="M108" s="23">
        <v>8.6541009666999999E-2</v>
      </c>
      <c r="N108" s="23">
        <v>5.6244658356999995E-2</v>
      </c>
      <c r="O108" s="23">
        <v>3.6087064432999999E-2</v>
      </c>
      <c r="P108" s="49"/>
      <c r="Q108" s="21">
        <v>8.8265835929000006E-3</v>
      </c>
      <c r="R108" s="21">
        <v>0.10776350585</v>
      </c>
      <c r="S108" s="49"/>
      <c r="T108" s="52">
        <v>2049.2875574999998</v>
      </c>
      <c r="U108" s="54">
        <v>8.9099999999999995E-3</v>
      </c>
      <c r="V108" s="63"/>
      <c r="W108" s="52">
        <v>1071989.1865000001</v>
      </c>
      <c r="X108" s="52">
        <v>1074905.6107999999</v>
      </c>
      <c r="Y108" s="44">
        <v>0.99728680893401489</v>
      </c>
      <c r="Z108" s="63"/>
      <c r="AA108" s="45">
        <v>0.85</v>
      </c>
      <c r="AB108" s="23">
        <v>0.1051221271771617</v>
      </c>
      <c r="AC108" s="82" t="s">
        <v>146</v>
      </c>
      <c r="AD108" s="53">
        <v>45169</v>
      </c>
    </row>
    <row r="109" spans="1:30" s="5" customFormat="1" ht="15" customHeight="1" x14ac:dyDescent="0.35">
      <c r="A109" s="18"/>
      <c r="B109" s="20" t="s">
        <v>358</v>
      </c>
      <c r="C109" s="19" t="s">
        <v>397</v>
      </c>
      <c r="D109" s="19" t="s">
        <v>180</v>
      </c>
      <c r="E109" s="19" t="s">
        <v>235</v>
      </c>
      <c r="F109" s="19" t="s">
        <v>253</v>
      </c>
      <c r="G109" s="19" t="s">
        <v>400</v>
      </c>
      <c r="H109" s="21">
        <v>1.3050000000000001E-2</v>
      </c>
      <c r="I109" s="63"/>
      <c r="J109" s="22">
        <v>83.39</v>
      </c>
      <c r="K109" s="63"/>
      <c r="L109" s="23">
        <v>-4.1824658163999995E-2</v>
      </c>
      <c r="M109" s="23">
        <v>1.3733875611999999E-2</v>
      </c>
      <c r="N109" s="23">
        <v>4.4900852737999999E-2</v>
      </c>
      <c r="O109" s="23">
        <v>-2.8195444425999999E-2</v>
      </c>
      <c r="P109" s="49"/>
      <c r="Q109" s="21">
        <v>6.8469702157000004E-3</v>
      </c>
      <c r="R109" s="21">
        <v>0.11090515909000001</v>
      </c>
      <c r="S109" s="49"/>
      <c r="T109" s="52">
        <v>786.61132599999996</v>
      </c>
      <c r="U109" s="54">
        <v>3.2000000000000002E-3</v>
      </c>
      <c r="V109" s="63"/>
      <c r="W109" s="52">
        <v>386445.18748999998</v>
      </c>
      <c r="X109" s="52">
        <v>451240.74831</v>
      </c>
      <c r="Y109" s="44">
        <v>0.85640578546446833</v>
      </c>
      <c r="Z109" s="63"/>
      <c r="AA109" s="45">
        <v>0.6</v>
      </c>
      <c r="AB109" s="23">
        <v>8.6341287924211529E-2</v>
      </c>
      <c r="AC109" s="82" t="s">
        <v>151</v>
      </c>
      <c r="AD109" s="53">
        <v>45169</v>
      </c>
    </row>
    <row r="110" spans="1:30" s="5" customFormat="1" ht="15" customHeight="1" x14ac:dyDescent="0.35">
      <c r="A110" s="18"/>
      <c r="B110" s="20" t="s">
        <v>96</v>
      </c>
      <c r="C110" s="19" t="s">
        <v>291</v>
      </c>
      <c r="D110" s="19" t="s">
        <v>180</v>
      </c>
      <c r="E110" s="19" t="s">
        <v>235</v>
      </c>
      <c r="F110" s="19" t="s">
        <v>209</v>
      </c>
      <c r="G110" s="19" t="s">
        <v>209</v>
      </c>
      <c r="H110" s="21">
        <v>7.4999999999999997E-3</v>
      </c>
      <c r="I110" s="63"/>
      <c r="J110" s="22">
        <v>8.49</v>
      </c>
      <c r="K110" s="63"/>
      <c r="L110" s="23">
        <v>1.6757769395999999E-2</v>
      </c>
      <c r="M110" s="23">
        <v>-2.951912143E-2</v>
      </c>
      <c r="N110" s="23">
        <v>-0.18547370783000003</v>
      </c>
      <c r="O110" s="23">
        <v>-0.22022062316999999</v>
      </c>
      <c r="P110" s="49"/>
      <c r="Q110" s="21">
        <v>2.3894862605000002E-3</v>
      </c>
      <c r="R110" s="21">
        <v>1.6666666667E-2</v>
      </c>
      <c r="S110" s="49"/>
      <c r="T110" s="52">
        <v>4.5600287691999997</v>
      </c>
      <c r="U110" s="54" t="s">
        <v>475</v>
      </c>
      <c r="V110" s="63"/>
      <c r="W110" s="52">
        <v>4379.3457600000002</v>
      </c>
      <c r="X110" s="52">
        <v>9306.8484900000003</v>
      </c>
      <c r="Y110" s="44">
        <v>0.47055088139723222</v>
      </c>
      <c r="Z110" s="63"/>
      <c r="AA110" s="45">
        <v>0.02</v>
      </c>
      <c r="AB110" s="23">
        <v>2.8268551236749116E-2</v>
      </c>
      <c r="AC110" s="82" t="s">
        <v>155</v>
      </c>
      <c r="AD110" s="53">
        <v>45169</v>
      </c>
    </row>
    <row r="111" spans="1:30" s="5" customFormat="1" ht="15" customHeight="1" x14ac:dyDescent="0.35">
      <c r="A111" s="18"/>
      <c r="B111" s="20" t="s">
        <v>171</v>
      </c>
      <c r="C111" s="19" t="s">
        <v>328</v>
      </c>
      <c r="D111" s="19" t="s">
        <v>214</v>
      </c>
      <c r="E111" s="19" t="s">
        <v>271</v>
      </c>
      <c r="F111" s="19" t="s">
        <v>209</v>
      </c>
      <c r="G111" s="19" t="s">
        <v>209</v>
      </c>
      <c r="H111" s="21">
        <v>6.9999999999999993E-3</v>
      </c>
      <c r="I111" s="63"/>
      <c r="J111" s="22">
        <v>137.27000000000001</v>
      </c>
      <c r="K111" s="63"/>
      <c r="L111" s="23">
        <v>1.0135416529000001E-2</v>
      </c>
      <c r="M111" s="23">
        <v>0.13180389846000001</v>
      </c>
      <c r="N111" s="23">
        <v>0.27906694508000002</v>
      </c>
      <c r="O111" s="23">
        <v>0.14690647636999998</v>
      </c>
      <c r="P111" s="49"/>
      <c r="Q111" s="21">
        <v>1.0415907932E-2</v>
      </c>
      <c r="R111" s="21">
        <v>0.113843419</v>
      </c>
      <c r="S111" s="49"/>
      <c r="T111" s="52">
        <v>445.49853168999999</v>
      </c>
      <c r="U111" s="54" t="s">
        <v>475</v>
      </c>
      <c r="V111" s="63"/>
      <c r="W111" s="52">
        <v>323273.86994</v>
      </c>
      <c r="X111" s="52">
        <v>339946.03811000002</v>
      </c>
      <c r="Y111" s="44">
        <v>0.95095642748863207</v>
      </c>
      <c r="Z111" s="63"/>
      <c r="AA111" s="45">
        <v>1.43</v>
      </c>
      <c r="AB111" s="23">
        <v>0.1250091061411816</v>
      </c>
      <c r="AC111" s="82" t="s">
        <v>144</v>
      </c>
      <c r="AD111" s="53">
        <v>45169</v>
      </c>
    </row>
    <row r="112" spans="1:30" s="5" customFormat="1" ht="15" customHeight="1" x14ac:dyDescent="0.35">
      <c r="A112" s="18"/>
      <c r="B112" s="20" t="s">
        <v>372</v>
      </c>
      <c r="C112" s="19" t="s">
        <v>402</v>
      </c>
      <c r="D112" s="19" t="s">
        <v>180</v>
      </c>
      <c r="E112" s="19" t="s">
        <v>235</v>
      </c>
      <c r="F112" s="19" t="s">
        <v>204</v>
      </c>
      <c r="G112" s="19" t="s">
        <v>403</v>
      </c>
      <c r="H112" s="21">
        <v>0.01</v>
      </c>
      <c r="I112" s="63"/>
      <c r="J112" s="22">
        <v>90.88</v>
      </c>
      <c r="K112" s="63"/>
      <c r="L112" s="23">
        <v>3.7192559074999999E-2</v>
      </c>
      <c r="M112" s="23">
        <v>3.3165053355000002E-2</v>
      </c>
      <c r="N112" s="23">
        <v>0.15515884523000001</v>
      </c>
      <c r="O112" s="23">
        <v>0.19321225045999998</v>
      </c>
      <c r="P112" s="49"/>
      <c r="Q112" s="21">
        <v>9.0497737556999996E-3</v>
      </c>
      <c r="R112" s="21">
        <v>0.11677207777</v>
      </c>
      <c r="S112" s="49"/>
      <c r="T112" s="52">
        <v>3416.4209595000002</v>
      </c>
      <c r="U112" s="54">
        <v>9.92E-3</v>
      </c>
      <c r="V112" s="63"/>
      <c r="W112" s="52">
        <v>1206504.1587</v>
      </c>
      <c r="X112" s="52">
        <v>1216887.4953000001</v>
      </c>
      <c r="Y112" s="44">
        <v>0.99146729945035694</v>
      </c>
      <c r="Z112" s="63"/>
      <c r="AA112" s="45">
        <v>0.8</v>
      </c>
      <c r="AB112" s="23">
        <v>0.10563380281690143</v>
      </c>
      <c r="AC112" s="82" t="s">
        <v>150</v>
      </c>
      <c r="AD112" s="53">
        <v>45169</v>
      </c>
    </row>
    <row r="113" spans="1:30" s="5" customFormat="1" ht="15" customHeight="1" x14ac:dyDescent="0.35">
      <c r="A113" s="18"/>
      <c r="B113" s="20" t="s">
        <v>388</v>
      </c>
      <c r="C113" s="19" t="s">
        <v>401</v>
      </c>
      <c r="D113" s="19" t="s">
        <v>180</v>
      </c>
      <c r="E113" s="19" t="s">
        <v>235</v>
      </c>
      <c r="F113" s="19" t="s">
        <v>197</v>
      </c>
      <c r="G113" s="19" t="s">
        <v>399</v>
      </c>
      <c r="H113" s="21">
        <v>1.2500000000000001E-2</v>
      </c>
      <c r="I113" s="63"/>
      <c r="J113" s="22">
        <v>92.97</v>
      </c>
      <c r="K113" s="63"/>
      <c r="L113" s="23">
        <v>2.4368160632999999E-2</v>
      </c>
      <c r="M113" s="23">
        <v>2.1446573258999999E-2</v>
      </c>
      <c r="N113" s="23">
        <v>8.5218601125000001E-2</v>
      </c>
      <c r="O113" s="23">
        <v>0.10273720063000001</v>
      </c>
      <c r="P113" s="49"/>
      <c r="Q113" s="21">
        <v>1.2622415668999999E-2</v>
      </c>
      <c r="R113" s="21">
        <v>0.15596059113000002</v>
      </c>
      <c r="S113" s="49"/>
      <c r="T113" s="52">
        <v>4630.0706885</v>
      </c>
      <c r="U113" s="54">
        <v>6.7800000000000004E-3</v>
      </c>
      <c r="V113" s="63"/>
      <c r="W113" s="52">
        <v>818869.06845000002</v>
      </c>
      <c r="X113" s="52">
        <v>821461.57267000002</v>
      </c>
      <c r="Y113" s="44">
        <v>0.99684403469833216</v>
      </c>
      <c r="Z113" s="63"/>
      <c r="AA113" s="45">
        <v>1.1599999999999999</v>
      </c>
      <c r="AB113" s="23">
        <v>0.14972571797353984</v>
      </c>
      <c r="AC113" s="82" t="s">
        <v>151</v>
      </c>
      <c r="AD113" s="53">
        <v>45152</v>
      </c>
    </row>
    <row r="114" spans="1:30" s="5" customFormat="1" ht="15" customHeight="1" x14ac:dyDescent="0.35">
      <c r="A114" s="18"/>
      <c r="B114" s="20" t="s">
        <v>389</v>
      </c>
      <c r="C114" s="19" t="s">
        <v>390</v>
      </c>
      <c r="D114" s="19" t="s">
        <v>180</v>
      </c>
      <c r="E114" s="19" t="s">
        <v>381</v>
      </c>
      <c r="F114" s="19" t="s">
        <v>198</v>
      </c>
      <c r="G114" s="19" t="s">
        <v>391</v>
      </c>
      <c r="H114" s="21">
        <v>1.24E-2</v>
      </c>
      <c r="I114" s="63"/>
      <c r="J114" s="22">
        <v>65.67</v>
      </c>
      <c r="K114" s="63"/>
      <c r="L114" s="23">
        <v>-2.2767857141999998E-2</v>
      </c>
      <c r="M114" s="23">
        <v>9.0192720789000008E-2</v>
      </c>
      <c r="N114" s="23">
        <v>0.15505701256000001</v>
      </c>
      <c r="O114" s="23">
        <v>0.12537592959999999</v>
      </c>
      <c r="P114" s="49"/>
      <c r="Q114" s="21">
        <v>0</v>
      </c>
      <c r="R114" s="21">
        <v>0.12373876690999999</v>
      </c>
      <c r="S114" s="49"/>
      <c r="T114" s="52">
        <v>187.51859062</v>
      </c>
      <c r="U114" s="54" t="s">
        <v>475</v>
      </c>
      <c r="V114" s="63"/>
      <c r="W114" s="52">
        <v>105633.6277</v>
      </c>
      <c r="X114" s="52">
        <v>150425.11996000001</v>
      </c>
      <c r="Y114" s="44">
        <v>0.70223396017958539</v>
      </c>
      <c r="Z114" s="63"/>
      <c r="AA114" s="45">
        <v>0</v>
      </c>
      <c r="AB114" s="23">
        <v>8.7999999999999995E-2</v>
      </c>
      <c r="AC114" s="82" t="s">
        <v>144</v>
      </c>
      <c r="AD114" s="53">
        <v>45145</v>
      </c>
    </row>
    <row r="115" spans="1:30" s="5" customFormat="1" ht="15" customHeight="1" x14ac:dyDescent="0.35">
      <c r="A115" s="18"/>
      <c r="B115" s="20" t="s">
        <v>355</v>
      </c>
      <c r="C115" s="19" t="s">
        <v>373</v>
      </c>
      <c r="D115" s="19" t="s">
        <v>180</v>
      </c>
      <c r="E115" s="19" t="s">
        <v>235</v>
      </c>
      <c r="F115" s="19" t="s">
        <v>198</v>
      </c>
      <c r="G115" s="19" t="s">
        <v>374</v>
      </c>
      <c r="H115" s="21">
        <v>1.1999999999999999E-2</v>
      </c>
      <c r="I115" s="63"/>
      <c r="J115" s="22">
        <v>46</v>
      </c>
      <c r="K115" s="63"/>
      <c r="L115" s="23">
        <v>-7.7693784172999991E-2</v>
      </c>
      <c r="M115" s="23">
        <v>-0.27175181976000001</v>
      </c>
      <c r="N115" s="23">
        <v>-0.50485441017999999</v>
      </c>
      <c r="O115" s="23">
        <v>-0.52595159967000005</v>
      </c>
      <c r="P115" s="49"/>
      <c r="Q115" s="21">
        <v>9.9186669312000004E-3</v>
      </c>
      <c r="R115" s="21">
        <v>8.8795313072000004E-2</v>
      </c>
      <c r="S115" s="49"/>
      <c r="T115" s="52">
        <v>3034.0889256999999</v>
      </c>
      <c r="U115" s="54">
        <v>8.369999999999999E-3</v>
      </c>
      <c r="V115" s="63"/>
      <c r="W115" s="52">
        <v>1015873.3334999999</v>
      </c>
      <c r="X115" s="52">
        <v>2469351.3654</v>
      </c>
      <c r="Y115" s="44">
        <v>0.41139278424860481</v>
      </c>
      <c r="Z115" s="63"/>
      <c r="AA115" s="45">
        <v>0.5</v>
      </c>
      <c r="AB115" s="23">
        <v>0.13043478260869565</v>
      </c>
      <c r="AC115" s="82" t="s">
        <v>152</v>
      </c>
      <c r="AD115" s="53">
        <v>45147</v>
      </c>
    </row>
    <row r="116" spans="1:30" s="5" customFormat="1" ht="15" customHeight="1" x14ac:dyDescent="0.35">
      <c r="A116" s="18" t="s">
        <v>392</v>
      </c>
      <c r="B116" s="20" t="s">
        <v>392</v>
      </c>
      <c r="C116" s="19" t="s">
        <v>394</v>
      </c>
      <c r="D116" s="19" t="s">
        <v>180</v>
      </c>
      <c r="E116" s="19" t="s">
        <v>235</v>
      </c>
      <c r="F116" s="19" t="s">
        <v>197</v>
      </c>
      <c r="G116" s="19" t="s">
        <v>395</v>
      </c>
      <c r="H116" s="21">
        <v>0.01</v>
      </c>
      <c r="I116" s="63"/>
      <c r="J116" s="22">
        <v>97.25</v>
      </c>
      <c r="K116" s="63"/>
      <c r="L116" s="23">
        <v>1.0740934532999999E-2</v>
      </c>
      <c r="M116" s="23">
        <v>5.1629624345999998E-2</v>
      </c>
      <c r="N116" s="23">
        <v>0.12309834947000001</v>
      </c>
      <c r="O116" s="23">
        <v>0.10058837218000001</v>
      </c>
      <c r="P116" s="49"/>
      <c r="Q116" s="21">
        <v>1.0795805059000001E-2</v>
      </c>
      <c r="R116" s="21">
        <v>0.12482690404999999</v>
      </c>
      <c r="S116" s="49"/>
      <c r="T116" s="52">
        <v>1174.6108557</v>
      </c>
      <c r="U116" s="54">
        <v>2.9399999999999999E-3</v>
      </c>
      <c r="V116" s="55"/>
      <c r="W116" s="52">
        <v>293641.80424999999</v>
      </c>
      <c r="X116" s="52">
        <v>289711.18737</v>
      </c>
      <c r="Y116" s="44">
        <v>1.0135673631235373</v>
      </c>
      <c r="Z116" s="63"/>
      <c r="AA116" s="45">
        <v>1.05</v>
      </c>
      <c r="AB116" s="23">
        <v>0.12956298200514141</v>
      </c>
      <c r="AC116" s="82" t="s">
        <v>151</v>
      </c>
      <c r="AD116" s="53">
        <v>45152</v>
      </c>
    </row>
    <row r="117" spans="1:30" s="34" customFormat="1" ht="15" customHeight="1" x14ac:dyDescent="0.45">
      <c r="A117" s="5"/>
      <c r="B117" s="74" t="s">
        <v>120</v>
      </c>
      <c r="C117" s="26"/>
      <c r="D117" s="26"/>
      <c r="E117" s="25"/>
      <c r="F117" s="25"/>
      <c r="G117" s="27"/>
      <c r="H117" s="27"/>
      <c r="I117" s="63"/>
      <c r="J117" s="28"/>
      <c r="K117" s="63"/>
      <c r="L117" s="28"/>
      <c r="M117" s="29"/>
      <c r="N117" s="29"/>
      <c r="O117" s="29"/>
      <c r="P117" s="63"/>
      <c r="Q117" s="30"/>
      <c r="R117" s="30"/>
      <c r="S117" s="63"/>
      <c r="T117" s="33"/>
      <c r="U117" s="33"/>
      <c r="V117" s="63"/>
      <c r="W117" s="33"/>
      <c r="X117" s="33"/>
      <c r="Y117" s="33"/>
      <c r="Z117" s="63"/>
      <c r="AA117" s="31"/>
      <c r="AB117" s="31"/>
      <c r="AC117" s="31"/>
      <c r="AD117" s="32"/>
    </row>
    <row r="118" spans="1:30" s="34" customFormat="1" ht="15" customHeight="1" x14ac:dyDescent="0.45">
      <c r="A118" s="5"/>
      <c r="B118" s="74" t="s">
        <v>121</v>
      </c>
      <c r="C118" s="26"/>
      <c r="D118" s="26"/>
      <c r="E118" s="25"/>
      <c r="F118" s="25"/>
      <c r="G118" s="27"/>
      <c r="H118" s="27"/>
      <c r="I118" s="63"/>
      <c r="J118" s="28"/>
      <c r="K118" s="63"/>
      <c r="L118" s="28"/>
      <c r="M118" s="29"/>
      <c r="N118" s="29"/>
      <c r="O118" s="29"/>
      <c r="P118" s="63"/>
      <c r="Q118" s="30"/>
      <c r="R118" s="30"/>
      <c r="S118" s="63"/>
      <c r="T118" s="33"/>
      <c r="U118" s="33"/>
      <c r="V118" s="63"/>
      <c r="W118" s="33"/>
      <c r="X118" s="33"/>
      <c r="Y118" s="33"/>
      <c r="Z118" s="63"/>
      <c r="AA118" s="31"/>
      <c r="AB118" s="31"/>
      <c r="AC118" s="31"/>
      <c r="AD118" s="32"/>
    </row>
    <row r="119" spans="1:30" s="34" customFormat="1" ht="15" customHeight="1" x14ac:dyDescent="0.45">
      <c r="A119" s="5"/>
      <c r="B119" s="74" t="s">
        <v>122</v>
      </c>
      <c r="C119" s="26"/>
      <c r="D119" s="26"/>
      <c r="E119" s="25"/>
      <c r="F119" s="25"/>
      <c r="G119" s="27"/>
      <c r="H119" s="27"/>
      <c r="I119" s="63"/>
      <c r="J119" s="28"/>
      <c r="K119" s="63"/>
      <c r="L119" s="28"/>
      <c r="M119" s="29"/>
      <c r="N119" s="29"/>
      <c r="O119" s="29"/>
      <c r="P119" s="63"/>
      <c r="Q119" s="30"/>
      <c r="R119" s="30"/>
      <c r="S119" s="63"/>
      <c r="T119" s="33"/>
      <c r="U119" s="33"/>
      <c r="V119" s="63"/>
      <c r="W119" s="33"/>
      <c r="X119" s="33"/>
      <c r="Y119" s="33"/>
      <c r="Z119" s="63"/>
      <c r="AA119" s="31"/>
      <c r="AB119" s="31"/>
      <c r="AC119" s="31"/>
      <c r="AD119" s="32"/>
    </row>
    <row r="120" spans="1:30" s="34" customFormat="1" ht="15" customHeight="1" x14ac:dyDescent="0.45">
      <c r="A120" s="5"/>
      <c r="B120" s="74" t="s">
        <v>123</v>
      </c>
      <c r="C120" s="26"/>
      <c r="D120" s="26"/>
      <c r="E120" s="25"/>
      <c r="F120" s="25"/>
      <c r="G120" s="25"/>
      <c r="H120" s="27"/>
      <c r="I120" s="63"/>
      <c r="J120" s="28"/>
      <c r="K120" s="63"/>
      <c r="L120" s="28"/>
      <c r="M120" s="29"/>
      <c r="N120" s="29"/>
      <c r="O120" s="29"/>
      <c r="P120" s="63"/>
      <c r="Q120" s="30"/>
      <c r="R120" s="30"/>
      <c r="S120" s="63"/>
      <c r="T120" s="33"/>
      <c r="U120" s="33"/>
      <c r="V120" s="63"/>
      <c r="W120" s="33"/>
      <c r="X120" s="33"/>
      <c r="Y120" s="33"/>
      <c r="Z120" s="63"/>
      <c r="AA120" s="31"/>
      <c r="AB120" s="31"/>
      <c r="AC120" s="31"/>
      <c r="AD120" s="32"/>
    </row>
    <row r="121" spans="1:30" s="5" customFormat="1" ht="16.5" customHeight="1" x14ac:dyDescent="0.45">
      <c r="B121" s="74" t="s">
        <v>124</v>
      </c>
      <c r="C121" s="26"/>
      <c r="D121" s="26"/>
      <c r="E121" s="25"/>
      <c r="F121" s="25"/>
      <c r="G121" s="25"/>
      <c r="H121" s="27"/>
      <c r="I121" s="63"/>
      <c r="J121" s="28"/>
      <c r="K121" s="63"/>
      <c r="L121" s="28"/>
      <c r="M121" s="29"/>
      <c r="N121" s="29"/>
      <c r="O121" s="29"/>
      <c r="P121" s="63"/>
      <c r="Q121" s="30"/>
      <c r="R121" s="30"/>
      <c r="S121" s="63"/>
      <c r="T121" s="33"/>
      <c r="U121" s="33"/>
      <c r="V121" s="63"/>
      <c r="W121" s="33"/>
      <c r="X121" s="33"/>
      <c r="Y121" s="33"/>
      <c r="Z121" s="63"/>
      <c r="AA121" s="31"/>
      <c r="AB121" s="31"/>
      <c r="AC121" s="31"/>
      <c r="AD121" s="32"/>
    </row>
    <row r="122" spans="1:30" s="5" customFormat="1" ht="16.5" customHeight="1" x14ac:dyDescent="0.45">
      <c r="B122" s="74" t="s">
        <v>125</v>
      </c>
      <c r="C122" s="26"/>
      <c r="D122" s="26"/>
      <c r="E122" s="25"/>
      <c r="F122" s="25"/>
      <c r="G122" s="25"/>
      <c r="H122" s="27"/>
      <c r="I122" s="63"/>
      <c r="J122" s="28"/>
      <c r="K122" s="63"/>
      <c r="L122" s="28"/>
      <c r="M122" s="29"/>
      <c r="N122" s="29"/>
      <c r="O122" s="29"/>
      <c r="P122" s="63"/>
      <c r="Q122" s="30"/>
      <c r="R122" s="30"/>
      <c r="S122" s="63"/>
      <c r="T122" s="33"/>
      <c r="U122" s="33"/>
      <c r="V122" s="63"/>
      <c r="W122" s="33"/>
      <c r="X122" s="33"/>
      <c r="Y122" s="33"/>
      <c r="Z122" s="63"/>
      <c r="AA122" s="31"/>
      <c r="AB122" s="31"/>
      <c r="AC122" s="31"/>
      <c r="AD122" s="32"/>
    </row>
    <row r="123" spans="1:30" s="5" customFormat="1" ht="16.5" customHeight="1" x14ac:dyDescent="0.45">
      <c r="B123" s="74" t="s">
        <v>126</v>
      </c>
      <c r="C123" s="26"/>
      <c r="D123" s="26"/>
      <c r="E123" s="25"/>
      <c r="F123" s="25"/>
      <c r="G123" s="25"/>
      <c r="H123" s="27"/>
      <c r="I123" s="63"/>
      <c r="J123" s="28"/>
      <c r="K123" s="63"/>
      <c r="L123" s="28"/>
      <c r="M123" s="35"/>
      <c r="N123" s="35"/>
      <c r="O123" s="35"/>
      <c r="P123" s="63"/>
      <c r="Q123" s="36"/>
      <c r="R123" s="36"/>
      <c r="S123" s="63"/>
      <c r="T123" s="33"/>
      <c r="U123" s="33"/>
      <c r="V123" s="63"/>
      <c r="W123" s="33"/>
      <c r="X123" s="33"/>
      <c r="Y123" s="33"/>
      <c r="Z123" s="63"/>
      <c r="AA123" s="37"/>
      <c r="AB123" s="37"/>
      <c r="AC123" s="37"/>
      <c r="AD123" s="32"/>
    </row>
    <row r="124" spans="1:30" s="5" customFormat="1" ht="16.5" customHeight="1" x14ac:dyDescent="0.45">
      <c r="B124" s="74" t="s">
        <v>127</v>
      </c>
      <c r="C124" s="26"/>
      <c r="D124" s="26"/>
      <c r="E124" s="25"/>
      <c r="F124" s="25"/>
      <c r="G124" s="25"/>
      <c r="H124" s="27"/>
      <c r="I124" s="63"/>
      <c r="J124" s="28"/>
      <c r="K124" s="63"/>
      <c r="L124" s="28"/>
      <c r="M124" s="29"/>
      <c r="N124" s="29"/>
      <c r="O124" s="29"/>
      <c r="P124" s="63"/>
      <c r="Q124" s="30"/>
      <c r="R124" s="30"/>
      <c r="S124" s="63"/>
      <c r="T124" s="33"/>
      <c r="U124" s="33"/>
      <c r="V124" s="63"/>
      <c r="W124" s="33"/>
      <c r="X124" s="33"/>
      <c r="Y124" s="33"/>
      <c r="Z124" s="63"/>
      <c r="AA124" s="31"/>
      <c r="AB124" s="31"/>
      <c r="AC124" s="31"/>
      <c r="AD124" s="32"/>
    </row>
    <row r="125" spans="1:30" x14ac:dyDescent="0.35">
      <c r="B125" s="74" t="s">
        <v>128</v>
      </c>
      <c r="C125" s="38"/>
      <c r="D125" s="38"/>
      <c r="E125" s="24"/>
      <c r="F125" s="24"/>
      <c r="G125" s="24"/>
      <c r="H125" s="24"/>
      <c r="J125" s="24"/>
      <c r="L125" s="24"/>
      <c r="M125" s="24"/>
      <c r="N125" s="24"/>
      <c r="O125" s="24"/>
      <c r="Q125" s="24"/>
      <c r="R125" s="24"/>
      <c r="T125" s="24"/>
      <c r="U125" s="24"/>
      <c r="W125" s="24"/>
      <c r="X125" s="24"/>
      <c r="Y125" s="24"/>
      <c r="AA125" s="24"/>
      <c r="AB125" s="24"/>
      <c r="AC125" s="24"/>
      <c r="AD125" s="24"/>
    </row>
    <row r="126" spans="1:30" x14ac:dyDescent="0.35">
      <c r="B126" s="74" t="s">
        <v>129</v>
      </c>
      <c r="C126" s="38"/>
      <c r="D126" s="38"/>
      <c r="E126" s="24"/>
      <c r="F126" s="24"/>
      <c r="G126" s="24"/>
      <c r="H126" s="24"/>
      <c r="J126" s="24"/>
      <c r="L126" s="24"/>
      <c r="M126" s="24"/>
      <c r="N126" s="24"/>
      <c r="O126" s="24"/>
      <c r="Q126" s="24"/>
      <c r="R126" s="24"/>
      <c r="T126" s="24"/>
      <c r="U126" s="24"/>
      <c r="W126" s="24"/>
      <c r="X126" s="24"/>
      <c r="Y126" s="24"/>
      <c r="AA126" s="24"/>
      <c r="AB126" s="24"/>
      <c r="AC126" s="24"/>
      <c r="AD126" s="24"/>
    </row>
    <row r="127" spans="1:30" x14ac:dyDescent="0.35">
      <c r="B127" s="74" t="s">
        <v>130</v>
      </c>
      <c r="C127" s="38"/>
      <c r="D127" s="38"/>
      <c r="E127" s="24"/>
      <c r="F127" s="24"/>
      <c r="G127" s="24"/>
      <c r="H127" s="24"/>
      <c r="J127" s="24"/>
      <c r="L127" s="24"/>
      <c r="M127" s="24"/>
      <c r="N127" s="24"/>
      <c r="O127" s="24"/>
      <c r="Q127" s="24"/>
      <c r="R127" s="24"/>
      <c r="T127" s="24"/>
      <c r="U127" s="24"/>
      <c r="W127" s="24"/>
      <c r="X127" s="24"/>
      <c r="Y127" s="24"/>
      <c r="AA127" s="24"/>
      <c r="AB127" s="24"/>
      <c r="AC127" s="24"/>
      <c r="AD127" s="24"/>
    </row>
    <row r="128" spans="1:30" x14ac:dyDescent="0.35">
      <c r="B128" s="74" t="s">
        <v>131</v>
      </c>
      <c r="C128" s="38"/>
      <c r="D128" s="38"/>
      <c r="E128" s="24"/>
      <c r="F128" s="24"/>
      <c r="G128" s="24"/>
      <c r="H128" s="24"/>
      <c r="J128" s="24"/>
      <c r="L128" s="24"/>
      <c r="M128" s="24"/>
      <c r="N128" s="24"/>
      <c r="O128" s="24"/>
      <c r="Q128" s="24"/>
      <c r="R128" s="24"/>
      <c r="T128" s="24"/>
      <c r="U128" s="24"/>
      <c r="W128" s="24"/>
      <c r="X128" s="24"/>
      <c r="Y128" s="24"/>
      <c r="AA128" s="24"/>
      <c r="AB128" s="24"/>
      <c r="AC128" s="24"/>
      <c r="AD128" s="24"/>
    </row>
    <row r="129" spans="2:30" x14ac:dyDescent="0.35">
      <c r="B129" s="74" t="s">
        <v>379</v>
      </c>
      <c r="C129" s="38"/>
      <c r="D129" s="38"/>
      <c r="E129" s="24"/>
      <c r="F129" s="24"/>
      <c r="G129" s="24"/>
      <c r="H129" s="24"/>
      <c r="J129" s="24"/>
      <c r="L129" s="24"/>
      <c r="M129" s="24"/>
      <c r="N129" s="24"/>
      <c r="O129" s="24"/>
      <c r="Q129" s="24"/>
      <c r="R129" s="24"/>
      <c r="T129" s="24"/>
      <c r="U129" s="24"/>
      <c r="W129" s="24"/>
      <c r="X129" s="24"/>
      <c r="Y129" s="24"/>
      <c r="AA129" s="24"/>
      <c r="AB129" s="24"/>
      <c r="AC129" s="24"/>
      <c r="AD129" s="24"/>
    </row>
    <row r="130" spans="2:30" x14ac:dyDescent="0.35">
      <c r="B130" s="46"/>
      <c r="C130" s="38"/>
      <c r="D130" s="38"/>
      <c r="E130" s="24"/>
      <c r="F130" s="24"/>
      <c r="G130" s="24"/>
      <c r="H130" s="24"/>
      <c r="J130" s="24"/>
      <c r="L130" s="24"/>
      <c r="M130" s="24"/>
      <c r="N130" s="24"/>
      <c r="O130" s="24"/>
      <c r="Q130" s="24"/>
      <c r="R130" s="24"/>
      <c r="T130" s="24"/>
      <c r="U130" s="24"/>
      <c r="W130" s="24"/>
      <c r="X130" s="24"/>
      <c r="Y130" s="24"/>
      <c r="AA130" s="24"/>
      <c r="AB130" s="24"/>
      <c r="AC130" s="24"/>
      <c r="AD130" s="24"/>
    </row>
    <row r="131" spans="2:30" x14ac:dyDescent="0.35">
      <c r="B131" s="47" t="s">
        <v>132</v>
      </c>
      <c r="C131" s="38"/>
      <c r="D131" s="38"/>
      <c r="E131" s="24"/>
      <c r="F131" s="24"/>
      <c r="G131" s="24"/>
      <c r="H131" s="24"/>
      <c r="J131" s="24"/>
      <c r="L131" s="24"/>
      <c r="M131" s="24"/>
      <c r="N131" s="24"/>
      <c r="O131" s="24"/>
      <c r="Q131" s="24"/>
      <c r="R131" s="24"/>
      <c r="T131" s="24"/>
      <c r="U131" s="24"/>
      <c r="W131" s="24"/>
      <c r="X131" s="24"/>
      <c r="Y131" s="24"/>
      <c r="AA131" s="24"/>
      <c r="AB131" s="24"/>
      <c r="AC131" s="24"/>
      <c r="AD131" s="24"/>
    </row>
    <row r="132" spans="2:30" x14ac:dyDescent="0.35">
      <c r="B132" s="47" t="s">
        <v>344</v>
      </c>
      <c r="C132" s="38"/>
      <c r="D132" s="38"/>
      <c r="E132" s="24"/>
      <c r="F132" s="24"/>
      <c r="G132" s="24"/>
      <c r="H132" s="24"/>
      <c r="J132" s="24"/>
      <c r="L132" s="24"/>
      <c r="M132" s="24"/>
      <c r="N132" s="24"/>
      <c r="O132" s="24"/>
      <c r="Q132" s="24"/>
      <c r="R132" s="24"/>
      <c r="T132" s="24"/>
      <c r="U132" s="24"/>
      <c r="W132" s="24"/>
      <c r="X132" s="24"/>
      <c r="Y132" s="24"/>
      <c r="AA132" s="24"/>
      <c r="AB132" s="24"/>
      <c r="AC132" s="24"/>
      <c r="AD132" s="24"/>
    </row>
    <row r="133" spans="2:30" x14ac:dyDescent="0.35"/>
    <row r="134" spans="2:30" x14ac:dyDescent="0.35"/>
    <row r="135" spans="2:30" x14ac:dyDescent="0.35"/>
    <row r="136" spans="2:30" x14ac:dyDescent="0.35"/>
    <row r="137" spans="2:30" x14ac:dyDescent="0.35"/>
    <row r="138" spans="2:30" x14ac:dyDescent="0.35"/>
    <row r="139" spans="2:30" x14ac:dyDescent="0.35"/>
    <row r="140" spans="2:30" x14ac:dyDescent="0.35"/>
    <row r="141" spans="2:30" x14ac:dyDescent="0.35"/>
    <row r="142" spans="2:30" x14ac:dyDescent="0.35"/>
    <row r="143" spans="2:30" x14ac:dyDescent="0.35"/>
    <row r="144" spans="2:30" x14ac:dyDescent="0.35"/>
    <row r="145" x14ac:dyDescent="0.35"/>
    <row r="146" x14ac:dyDescent="0.35"/>
    <row r="147" x14ac:dyDescent="0.35"/>
    <row r="148" x14ac:dyDescent="0.35"/>
    <row r="149" x14ac:dyDescent="0.35"/>
    <row r="150" x14ac:dyDescent="0.35"/>
    <row r="151" x14ac:dyDescent="0.35"/>
    <row r="152" x14ac:dyDescent="0.35"/>
    <row r="153" x14ac:dyDescent="0.35"/>
    <row r="154" x14ac:dyDescent="0.35"/>
    <row r="155" x14ac:dyDescent="0.35"/>
    <row r="156" x14ac:dyDescent="0.35"/>
    <row r="157" x14ac:dyDescent="0.35"/>
    <row r="158" x14ac:dyDescent="0.35"/>
    <row r="159" x14ac:dyDescent="0.35"/>
    <row r="160" x14ac:dyDescent="0.35"/>
    <row r="161" x14ac:dyDescent="0.35"/>
    <row r="162" x14ac:dyDescent="0.35"/>
    <row r="163" x14ac:dyDescent="0.35"/>
    <row r="164" x14ac:dyDescent="0.35"/>
    <row r="165" x14ac:dyDescent="0.35"/>
    <row r="166" x14ac:dyDescent="0.35"/>
    <row r="167" x14ac:dyDescent="0.35"/>
    <row r="168" x14ac:dyDescent="0.35"/>
    <row r="169" x14ac:dyDescent="0.35"/>
    <row r="170" x14ac:dyDescent="0.35"/>
    <row r="171" x14ac:dyDescent="0.35"/>
    <row r="172" x14ac:dyDescent="0.35"/>
    <row r="173" x14ac:dyDescent="0.35"/>
    <row r="174" x14ac:dyDescent="0.35"/>
    <row r="175" x14ac:dyDescent="0.35"/>
    <row r="176" x14ac:dyDescent="0.35"/>
    <row r="177" x14ac:dyDescent="0.35"/>
    <row r="178" x14ac:dyDescent="0.35"/>
    <row r="179" x14ac:dyDescent="0.35"/>
    <row r="180" x14ac:dyDescent="0.35"/>
    <row r="181" x14ac:dyDescent="0.35"/>
    <row r="182" x14ac:dyDescent="0.35"/>
    <row r="183" x14ac:dyDescent="0.35"/>
    <row r="184" x14ac:dyDescent="0.35"/>
    <row r="185" x14ac:dyDescent="0.35"/>
    <row r="186" x14ac:dyDescent="0.35"/>
    <row r="187" x14ac:dyDescent="0.35"/>
    <row r="188" x14ac:dyDescent="0.35"/>
    <row r="189" x14ac:dyDescent="0.35"/>
    <row r="190" x14ac:dyDescent="0.35"/>
    <row r="191" x14ac:dyDescent="0.35"/>
    <row r="192" x14ac:dyDescent="0.35"/>
    <row r="193" x14ac:dyDescent="0.35"/>
    <row r="194" x14ac:dyDescent="0.35"/>
    <row r="195" x14ac:dyDescent="0.35"/>
    <row r="196" x14ac:dyDescent="0.35"/>
    <row r="197" x14ac:dyDescent="0.35"/>
    <row r="198" x14ac:dyDescent="0.35"/>
    <row r="199" x14ac:dyDescent="0.35"/>
    <row r="200" x14ac:dyDescent="0.35"/>
    <row r="201" x14ac:dyDescent="0.35"/>
    <row r="202" x14ac:dyDescent="0.35"/>
    <row r="203" x14ac:dyDescent="0.35"/>
    <row r="204" x14ac:dyDescent="0.35"/>
    <row r="205" x14ac:dyDescent="0.35"/>
    <row r="206" x14ac:dyDescent="0.35"/>
    <row r="207" x14ac:dyDescent="0.35"/>
    <row r="208" x14ac:dyDescent="0.35"/>
    <row r="209" x14ac:dyDescent="0.35"/>
    <row r="210" x14ac:dyDescent="0.35"/>
    <row r="211" x14ac:dyDescent="0.35"/>
    <row r="212" x14ac:dyDescent="0.35"/>
    <row r="213" x14ac:dyDescent="0.35"/>
    <row r="214" x14ac:dyDescent="0.35"/>
    <row r="215" x14ac:dyDescent="0.35"/>
    <row r="216" x14ac:dyDescent="0.35"/>
    <row r="217" x14ac:dyDescent="0.35"/>
    <row r="218" x14ac:dyDescent="0.35"/>
    <row r="219" x14ac:dyDescent="0.35"/>
    <row r="220" x14ac:dyDescent="0.35"/>
    <row r="221" x14ac:dyDescent="0.35"/>
    <row r="222" x14ac:dyDescent="0.35"/>
    <row r="223" x14ac:dyDescent="0.35"/>
    <row r="224" x14ac:dyDescent="0.35"/>
    <row r="225" x14ac:dyDescent="0.35"/>
    <row r="226" x14ac:dyDescent="0.35"/>
    <row r="227" x14ac:dyDescent="0.35"/>
    <row r="228" x14ac:dyDescent="0.35"/>
    <row r="229" x14ac:dyDescent="0.35"/>
    <row r="230" x14ac:dyDescent="0.35"/>
    <row r="231" x14ac:dyDescent="0.35"/>
    <row r="232" x14ac:dyDescent="0.35"/>
    <row r="233" x14ac:dyDescent="0.35"/>
    <row r="234" x14ac:dyDescent="0.35"/>
    <row r="235" x14ac:dyDescent="0.35"/>
    <row r="236" x14ac:dyDescent="0.35"/>
    <row r="237" x14ac:dyDescent="0.35"/>
    <row r="238" x14ac:dyDescent="0.35"/>
    <row r="239" x14ac:dyDescent="0.35"/>
    <row r="240" x14ac:dyDescent="0.35"/>
    <row r="241" x14ac:dyDescent="0.35"/>
    <row r="242" x14ac:dyDescent="0.35"/>
    <row r="243" x14ac:dyDescent="0.35"/>
    <row r="244" x14ac:dyDescent="0.35"/>
    <row r="245" x14ac:dyDescent="0.35"/>
    <row r="246" x14ac:dyDescent="0.35"/>
    <row r="247" x14ac:dyDescent="0.35"/>
    <row r="248" x14ac:dyDescent="0.35"/>
    <row r="249" x14ac:dyDescent="0.35"/>
    <row r="250" x14ac:dyDescent="0.35"/>
    <row r="251" x14ac:dyDescent="0.35"/>
    <row r="252" x14ac:dyDescent="0.35"/>
    <row r="253" x14ac:dyDescent="0.35"/>
    <row r="254" x14ac:dyDescent="0.35"/>
    <row r="255" x14ac:dyDescent="0.35"/>
    <row r="256" x14ac:dyDescent="0.35"/>
    <row r="257" x14ac:dyDescent="0.35"/>
    <row r="258" x14ac:dyDescent="0.35"/>
    <row r="259" x14ac:dyDescent="0.35"/>
    <row r="260" x14ac:dyDescent="0.35"/>
    <row r="261" x14ac:dyDescent="0.35"/>
    <row r="262" x14ac:dyDescent="0.35"/>
    <row r="263" x14ac:dyDescent="0.35"/>
    <row r="264" x14ac:dyDescent="0.35"/>
    <row r="265" x14ac:dyDescent="0.35"/>
    <row r="266" x14ac:dyDescent="0.35"/>
    <row r="267" x14ac:dyDescent="0.35"/>
    <row r="268" x14ac:dyDescent="0.35"/>
    <row r="269" x14ac:dyDescent="0.35"/>
    <row r="270" x14ac:dyDescent="0.35"/>
    <row r="271" x14ac:dyDescent="0.35"/>
    <row r="272" x14ac:dyDescent="0.35"/>
    <row r="273" x14ac:dyDescent="0.35"/>
    <row r="274" x14ac:dyDescent="0.35"/>
    <row r="275" x14ac:dyDescent="0.35"/>
    <row r="276" x14ac:dyDescent="0.35"/>
    <row r="277" x14ac:dyDescent="0.35"/>
    <row r="278" x14ac:dyDescent="0.35"/>
    <row r="279" x14ac:dyDescent="0.35"/>
    <row r="280" x14ac:dyDescent="0.35"/>
    <row r="281" x14ac:dyDescent="0.35"/>
    <row r="282" x14ac:dyDescent="0.35"/>
    <row r="283" x14ac:dyDescent="0.35"/>
    <row r="284" x14ac:dyDescent="0.35"/>
    <row r="285" x14ac:dyDescent="0.35"/>
    <row r="286" x14ac:dyDescent="0.35"/>
    <row r="287" x14ac:dyDescent="0.35"/>
    <row r="288" x14ac:dyDescent="0.35"/>
    <row r="289" x14ac:dyDescent="0.35"/>
    <row r="290" x14ac:dyDescent="0.35"/>
    <row r="291" x14ac:dyDescent="0.35"/>
    <row r="292" x14ac:dyDescent="0.35"/>
    <row r="293" x14ac:dyDescent="0.35"/>
    <row r="294" x14ac:dyDescent="0.35"/>
    <row r="295" x14ac:dyDescent="0.35"/>
    <row r="296" x14ac:dyDescent="0.35"/>
    <row r="297" x14ac:dyDescent="0.35"/>
    <row r="298" x14ac:dyDescent="0.35"/>
    <row r="299" x14ac:dyDescent="0.35"/>
    <row r="300" x14ac:dyDescent="0.35"/>
    <row r="301" x14ac:dyDescent="0.35"/>
    <row r="302" x14ac:dyDescent="0.35"/>
    <row r="303" x14ac:dyDescent="0.35"/>
    <row r="304" x14ac:dyDescent="0.35"/>
    <row r="305" x14ac:dyDescent="0.35"/>
    <row r="306" x14ac:dyDescent="0.35"/>
    <row r="307" x14ac:dyDescent="0.35"/>
    <row r="308" x14ac:dyDescent="0.35"/>
    <row r="309" x14ac:dyDescent="0.35"/>
    <row r="310" x14ac:dyDescent="0.35"/>
    <row r="311" x14ac:dyDescent="0.35"/>
    <row r="312" x14ac:dyDescent="0.35"/>
    <row r="313" x14ac:dyDescent="0.35"/>
    <row r="314" x14ac:dyDescent="0.35"/>
    <row r="315" x14ac:dyDescent="0.35"/>
    <row r="316" x14ac:dyDescent="0.35"/>
    <row r="317" x14ac:dyDescent="0.35"/>
    <row r="318" x14ac:dyDescent="0.35"/>
    <row r="319" x14ac:dyDescent="0.35"/>
    <row r="320" x14ac:dyDescent="0.35"/>
    <row r="321" x14ac:dyDescent="0.35"/>
    <row r="322" x14ac:dyDescent="0.35"/>
    <row r="323" x14ac:dyDescent="0.35"/>
    <row r="324" x14ac:dyDescent="0.35"/>
    <row r="325" x14ac:dyDescent="0.35"/>
    <row r="326" x14ac:dyDescent="0.35"/>
    <row r="327" x14ac:dyDescent="0.35"/>
    <row r="328" x14ac:dyDescent="0.35"/>
    <row r="329" x14ac:dyDescent="0.35"/>
    <row r="330" x14ac:dyDescent="0.35"/>
    <row r="331" x14ac:dyDescent="0.35"/>
    <row r="332" x14ac:dyDescent="0.35"/>
    <row r="333" x14ac:dyDescent="0.35"/>
    <row r="334" x14ac:dyDescent="0.35"/>
    <row r="335" x14ac:dyDescent="0.35"/>
    <row r="336" x14ac:dyDescent="0.35"/>
    <row r="337" x14ac:dyDescent="0.35"/>
    <row r="338" x14ac:dyDescent="0.35"/>
    <row r="339" x14ac:dyDescent="0.35"/>
    <row r="340" x14ac:dyDescent="0.35"/>
    <row r="341" x14ac:dyDescent="0.35"/>
    <row r="342" x14ac:dyDescent="0.35"/>
    <row r="343" x14ac:dyDescent="0.35"/>
    <row r="344" x14ac:dyDescent="0.35"/>
    <row r="345" x14ac:dyDescent="0.35"/>
    <row r="346" x14ac:dyDescent="0.35"/>
    <row r="347" x14ac:dyDescent="0.35"/>
    <row r="348" x14ac:dyDescent="0.35"/>
    <row r="349" x14ac:dyDescent="0.35"/>
    <row r="350" x14ac:dyDescent="0.35"/>
    <row r="351" x14ac:dyDescent="0.35"/>
    <row r="352" x14ac:dyDescent="0.35"/>
    <row r="353" x14ac:dyDescent="0.35"/>
    <row r="354" x14ac:dyDescent="0.35"/>
    <row r="355" x14ac:dyDescent="0.35"/>
    <row r="356" x14ac:dyDescent="0.35"/>
    <row r="357" x14ac:dyDescent="0.35"/>
    <row r="358" x14ac:dyDescent="0.35"/>
    <row r="359" x14ac:dyDescent="0.35"/>
    <row r="360" x14ac:dyDescent="0.35"/>
    <row r="361" x14ac:dyDescent="0.35"/>
    <row r="362" x14ac:dyDescent="0.35"/>
    <row r="363" x14ac:dyDescent="0.35"/>
    <row r="364" x14ac:dyDescent="0.35"/>
    <row r="365" x14ac:dyDescent="0.35"/>
    <row r="366" x14ac:dyDescent="0.35"/>
    <row r="367" x14ac:dyDescent="0.35"/>
    <row r="368" x14ac:dyDescent="0.35"/>
    <row r="369" x14ac:dyDescent="0.35"/>
    <row r="370" x14ac:dyDescent="0.35"/>
    <row r="371" x14ac:dyDescent="0.35"/>
    <row r="372" x14ac:dyDescent="0.35"/>
    <row r="373" x14ac:dyDescent="0.35"/>
    <row r="374" x14ac:dyDescent="0.35"/>
    <row r="375" x14ac:dyDescent="0.35"/>
    <row r="376" x14ac:dyDescent="0.35"/>
    <row r="377" x14ac:dyDescent="0.35"/>
    <row r="378" x14ac:dyDescent="0.35"/>
    <row r="379" x14ac:dyDescent="0.35"/>
    <row r="380" x14ac:dyDescent="0.35"/>
    <row r="381" x14ac:dyDescent="0.35"/>
    <row r="382" x14ac:dyDescent="0.35"/>
    <row r="383" x14ac:dyDescent="0.35"/>
    <row r="384" x14ac:dyDescent="0.35"/>
    <row r="385" x14ac:dyDescent="0.35"/>
    <row r="386" x14ac:dyDescent="0.35"/>
    <row r="387" x14ac:dyDescent="0.35"/>
    <row r="388" x14ac:dyDescent="0.35"/>
    <row r="389" x14ac:dyDescent="0.35"/>
    <row r="390" x14ac:dyDescent="0.35"/>
    <row r="391" x14ac:dyDescent="0.35"/>
    <row r="392" x14ac:dyDescent="0.35"/>
    <row r="393" x14ac:dyDescent="0.35"/>
    <row r="394" x14ac:dyDescent="0.35"/>
    <row r="395" x14ac:dyDescent="0.35"/>
    <row r="396" x14ac:dyDescent="0.35"/>
    <row r="397" x14ac:dyDescent="0.35"/>
    <row r="398" x14ac:dyDescent="0.35"/>
    <row r="399" x14ac:dyDescent="0.35"/>
    <row r="400" x14ac:dyDescent="0.35"/>
    <row r="401" x14ac:dyDescent="0.35"/>
    <row r="402" x14ac:dyDescent="0.35"/>
    <row r="403" x14ac:dyDescent="0.35"/>
    <row r="404" x14ac:dyDescent="0.35"/>
    <row r="405" x14ac:dyDescent="0.35"/>
    <row r="406" x14ac:dyDescent="0.35"/>
    <row r="407" x14ac:dyDescent="0.35"/>
    <row r="408" x14ac:dyDescent="0.35"/>
    <row r="409" x14ac:dyDescent="0.35"/>
    <row r="410" x14ac:dyDescent="0.35"/>
    <row r="411" x14ac:dyDescent="0.35"/>
    <row r="412" x14ac:dyDescent="0.35"/>
    <row r="413" x14ac:dyDescent="0.35"/>
    <row r="414" x14ac:dyDescent="0.35"/>
    <row r="415" x14ac:dyDescent="0.35"/>
    <row r="416" x14ac:dyDescent="0.35"/>
    <row r="417" x14ac:dyDescent="0.35"/>
    <row r="418" x14ac:dyDescent="0.35"/>
    <row r="419" x14ac:dyDescent="0.35"/>
    <row r="420" x14ac:dyDescent="0.35"/>
    <row r="421" x14ac:dyDescent="0.35"/>
    <row r="422" x14ac:dyDescent="0.35"/>
    <row r="423" x14ac:dyDescent="0.35"/>
    <row r="424" x14ac:dyDescent="0.35"/>
    <row r="425" x14ac:dyDescent="0.35"/>
    <row r="426" x14ac:dyDescent="0.35"/>
    <row r="427" x14ac:dyDescent="0.35"/>
    <row r="428" x14ac:dyDescent="0.35"/>
    <row r="429" x14ac:dyDescent="0.35"/>
    <row r="430" x14ac:dyDescent="0.35"/>
    <row r="431" x14ac:dyDescent="0.35"/>
    <row r="432" x14ac:dyDescent="0.35"/>
    <row r="433" x14ac:dyDescent="0.35"/>
    <row r="434" x14ac:dyDescent="0.35"/>
    <row r="435" x14ac:dyDescent="0.35"/>
    <row r="436" x14ac:dyDescent="0.35"/>
    <row r="437" x14ac:dyDescent="0.35"/>
    <row r="438" x14ac:dyDescent="0.35"/>
    <row r="439" x14ac:dyDescent="0.35"/>
    <row r="440" x14ac:dyDescent="0.35"/>
    <row r="441" x14ac:dyDescent="0.35"/>
    <row r="442" x14ac:dyDescent="0.35"/>
    <row r="443" x14ac:dyDescent="0.35"/>
    <row r="444" x14ac:dyDescent="0.35"/>
    <row r="445" x14ac:dyDescent="0.35"/>
    <row r="446" x14ac:dyDescent="0.35"/>
    <row r="447" x14ac:dyDescent="0.35"/>
    <row r="448" x14ac:dyDescent="0.35"/>
    <row r="449" x14ac:dyDescent="0.35"/>
    <row r="450" x14ac:dyDescent="0.35"/>
    <row r="451" x14ac:dyDescent="0.35"/>
    <row r="452" x14ac:dyDescent="0.35"/>
    <row r="453" x14ac:dyDescent="0.35"/>
    <row r="454" x14ac:dyDescent="0.35"/>
    <row r="455" x14ac:dyDescent="0.35"/>
    <row r="456" x14ac:dyDescent="0.35"/>
    <row r="457" x14ac:dyDescent="0.35"/>
    <row r="458" x14ac:dyDescent="0.35"/>
    <row r="459" x14ac:dyDescent="0.35"/>
    <row r="460" x14ac:dyDescent="0.35"/>
    <row r="461" x14ac:dyDescent="0.35"/>
    <row r="462" x14ac:dyDescent="0.35"/>
    <row r="463" x14ac:dyDescent="0.35"/>
    <row r="464" x14ac:dyDescent="0.35"/>
    <row r="465" x14ac:dyDescent="0.35"/>
    <row r="466" x14ac:dyDescent="0.35"/>
    <row r="467" x14ac:dyDescent="0.35"/>
    <row r="468" x14ac:dyDescent="0.35"/>
    <row r="469" x14ac:dyDescent="0.35"/>
    <row r="470" x14ac:dyDescent="0.35"/>
    <row r="471" x14ac:dyDescent="0.35"/>
    <row r="472" x14ac:dyDescent="0.35"/>
    <row r="473" x14ac:dyDescent="0.35"/>
    <row r="474" x14ac:dyDescent="0.35"/>
    <row r="475" x14ac:dyDescent="0.35"/>
    <row r="476" x14ac:dyDescent="0.35"/>
    <row r="477" x14ac:dyDescent="0.35"/>
    <row r="478" x14ac:dyDescent="0.35"/>
    <row r="479" x14ac:dyDescent="0.35"/>
    <row r="480" x14ac:dyDescent="0.35"/>
    <row r="481" x14ac:dyDescent="0.35"/>
    <row r="482" x14ac:dyDescent="0.35"/>
    <row r="483" x14ac:dyDescent="0.35"/>
    <row r="484" x14ac:dyDescent="0.35"/>
    <row r="485" x14ac:dyDescent="0.35"/>
    <row r="486" x14ac:dyDescent="0.35"/>
    <row r="487" x14ac:dyDescent="0.35"/>
    <row r="488" x14ac:dyDescent="0.35"/>
    <row r="489" x14ac:dyDescent="0.35"/>
    <row r="490" x14ac:dyDescent="0.35"/>
    <row r="491" x14ac:dyDescent="0.35"/>
    <row r="492" x14ac:dyDescent="0.35"/>
    <row r="493" x14ac:dyDescent="0.35"/>
    <row r="494" x14ac:dyDescent="0.35"/>
    <row r="495" x14ac:dyDescent="0.35"/>
    <row r="496" x14ac:dyDescent="0.35"/>
    <row r="497" x14ac:dyDescent="0.35"/>
    <row r="498" x14ac:dyDescent="0.35"/>
    <row r="499" x14ac:dyDescent="0.35"/>
    <row r="500" x14ac:dyDescent="0.35"/>
    <row r="501" x14ac:dyDescent="0.35"/>
    <row r="502" x14ac:dyDescent="0.35"/>
    <row r="503" x14ac:dyDescent="0.35"/>
    <row r="504" x14ac:dyDescent="0.35"/>
    <row r="505" x14ac:dyDescent="0.35"/>
    <row r="506" x14ac:dyDescent="0.35"/>
    <row r="507" x14ac:dyDescent="0.35"/>
    <row r="508" x14ac:dyDescent="0.35"/>
    <row r="509" x14ac:dyDescent="0.35"/>
    <row r="510" x14ac:dyDescent="0.35"/>
    <row r="511" x14ac:dyDescent="0.35"/>
    <row r="512" x14ac:dyDescent="0.35"/>
    <row r="513" x14ac:dyDescent="0.35"/>
    <row r="514" x14ac:dyDescent="0.35"/>
    <row r="515" x14ac:dyDescent="0.35"/>
    <row r="516" x14ac:dyDescent="0.35"/>
    <row r="517" x14ac:dyDescent="0.35"/>
    <row r="518" x14ac:dyDescent="0.35"/>
    <row r="519" x14ac:dyDescent="0.35"/>
    <row r="520" x14ac:dyDescent="0.35"/>
    <row r="521" x14ac:dyDescent="0.35"/>
    <row r="522" x14ac:dyDescent="0.35"/>
    <row r="523" x14ac:dyDescent="0.35"/>
    <row r="524" x14ac:dyDescent="0.35"/>
    <row r="525" x14ac:dyDescent="0.35"/>
    <row r="526" x14ac:dyDescent="0.35"/>
    <row r="527" x14ac:dyDescent="0.35"/>
    <row r="528" x14ac:dyDescent="0.35"/>
    <row r="529" x14ac:dyDescent="0.35"/>
    <row r="530" x14ac:dyDescent="0.35"/>
    <row r="531" x14ac:dyDescent="0.35"/>
    <row r="532" x14ac:dyDescent="0.35"/>
    <row r="533" x14ac:dyDescent="0.35"/>
    <row r="534" x14ac:dyDescent="0.35"/>
    <row r="535" x14ac:dyDescent="0.35"/>
    <row r="536" x14ac:dyDescent="0.35"/>
    <row r="537" x14ac:dyDescent="0.35"/>
    <row r="538" x14ac:dyDescent="0.35"/>
    <row r="539" x14ac:dyDescent="0.35"/>
    <row r="540" x14ac:dyDescent="0.35"/>
    <row r="541" x14ac:dyDescent="0.35"/>
    <row r="542" x14ac:dyDescent="0.35"/>
    <row r="543" x14ac:dyDescent="0.35"/>
    <row r="544" x14ac:dyDescent="0.35"/>
    <row r="545" x14ac:dyDescent="0.35"/>
    <row r="546" x14ac:dyDescent="0.35"/>
    <row r="547" x14ac:dyDescent="0.35"/>
    <row r="548" x14ac:dyDescent="0.35"/>
    <row r="549" x14ac:dyDescent="0.35"/>
    <row r="550" x14ac:dyDescent="0.35"/>
    <row r="551" x14ac:dyDescent="0.35"/>
    <row r="552" x14ac:dyDescent="0.35"/>
    <row r="553" x14ac:dyDescent="0.35"/>
    <row r="554" x14ac:dyDescent="0.35"/>
    <row r="555" x14ac:dyDescent="0.35"/>
    <row r="556" x14ac:dyDescent="0.35"/>
    <row r="557" x14ac:dyDescent="0.35"/>
    <row r="558" x14ac:dyDescent="0.35"/>
    <row r="559" x14ac:dyDescent="0.35"/>
    <row r="560" x14ac:dyDescent="0.35"/>
    <row r="561" x14ac:dyDescent="0.35"/>
    <row r="562" x14ac:dyDescent="0.35"/>
    <row r="563" x14ac:dyDescent="0.35"/>
    <row r="564" x14ac:dyDescent="0.35"/>
    <row r="565" x14ac:dyDescent="0.35"/>
    <row r="566" x14ac:dyDescent="0.35"/>
    <row r="567" x14ac:dyDescent="0.35"/>
    <row r="568" x14ac:dyDescent="0.35"/>
    <row r="569" x14ac:dyDescent="0.35"/>
    <row r="570" x14ac:dyDescent="0.35"/>
    <row r="571" x14ac:dyDescent="0.35"/>
    <row r="572" x14ac:dyDescent="0.35"/>
    <row r="573" x14ac:dyDescent="0.35"/>
    <row r="574" x14ac:dyDescent="0.35"/>
    <row r="575" x14ac:dyDescent="0.35"/>
    <row r="576" x14ac:dyDescent="0.35"/>
    <row r="577" x14ac:dyDescent="0.35"/>
    <row r="578" x14ac:dyDescent="0.35"/>
    <row r="579" x14ac:dyDescent="0.35"/>
    <row r="580" x14ac:dyDescent="0.35"/>
    <row r="581" x14ac:dyDescent="0.35"/>
    <row r="582" x14ac:dyDescent="0.35"/>
    <row r="583" x14ac:dyDescent="0.35"/>
    <row r="584" x14ac:dyDescent="0.35"/>
    <row r="585" x14ac:dyDescent="0.35"/>
    <row r="586" x14ac:dyDescent="0.35"/>
    <row r="587" x14ac:dyDescent="0.35"/>
    <row r="588" x14ac:dyDescent="0.35"/>
    <row r="589" x14ac:dyDescent="0.35"/>
    <row r="590" x14ac:dyDescent="0.35"/>
    <row r="591" x14ac:dyDescent="0.35"/>
    <row r="592" x14ac:dyDescent="0.35"/>
    <row r="593" x14ac:dyDescent="0.35"/>
    <row r="594" x14ac:dyDescent="0.35"/>
    <row r="595" x14ac:dyDescent="0.35"/>
    <row r="596" x14ac:dyDescent="0.35"/>
    <row r="597" x14ac:dyDescent="0.35"/>
    <row r="598" x14ac:dyDescent="0.35"/>
    <row r="599" x14ac:dyDescent="0.35"/>
    <row r="600" x14ac:dyDescent="0.35"/>
    <row r="601" x14ac:dyDescent="0.35"/>
    <row r="602" x14ac:dyDescent="0.35"/>
    <row r="603" x14ac:dyDescent="0.35"/>
    <row r="604" x14ac:dyDescent="0.35"/>
    <row r="605" x14ac:dyDescent="0.35"/>
    <row r="606" x14ac:dyDescent="0.35"/>
    <row r="607" x14ac:dyDescent="0.35"/>
    <row r="608" x14ac:dyDescent="0.35"/>
    <row r="609" x14ac:dyDescent="0.35"/>
    <row r="610" x14ac:dyDescent="0.35"/>
    <row r="611" x14ac:dyDescent="0.35"/>
    <row r="612" x14ac:dyDescent="0.35"/>
    <row r="613" x14ac:dyDescent="0.35"/>
    <row r="614" x14ac:dyDescent="0.35"/>
    <row r="615" x14ac:dyDescent="0.35"/>
    <row r="616" x14ac:dyDescent="0.35"/>
    <row r="617" x14ac:dyDescent="0.35"/>
    <row r="618" x14ac:dyDescent="0.35"/>
    <row r="619" x14ac:dyDescent="0.35"/>
    <row r="620" x14ac:dyDescent="0.35"/>
    <row r="621" x14ac:dyDescent="0.35"/>
    <row r="622" x14ac:dyDescent="0.35"/>
    <row r="623" x14ac:dyDescent="0.35"/>
    <row r="624" x14ac:dyDescent="0.35"/>
    <row r="625" x14ac:dyDescent="0.35"/>
    <row r="626" x14ac:dyDescent="0.35"/>
    <row r="627" x14ac:dyDescent="0.35"/>
    <row r="628" x14ac:dyDescent="0.35"/>
    <row r="629" x14ac:dyDescent="0.35"/>
    <row r="630" x14ac:dyDescent="0.35"/>
    <row r="631" x14ac:dyDescent="0.35"/>
    <row r="632" x14ac:dyDescent="0.35"/>
    <row r="633" x14ac:dyDescent="0.35"/>
    <row r="634" x14ac:dyDescent="0.35"/>
    <row r="635" x14ac:dyDescent="0.35"/>
    <row r="636" x14ac:dyDescent="0.35"/>
    <row r="637" x14ac:dyDescent="0.35"/>
    <row r="638" x14ac:dyDescent="0.35"/>
    <row r="639" x14ac:dyDescent="0.35"/>
    <row r="640" x14ac:dyDescent="0.35"/>
    <row r="641" x14ac:dyDescent="0.35"/>
    <row r="642" x14ac:dyDescent="0.35"/>
    <row r="643" x14ac:dyDescent="0.35"/>
    <row r="644" x14ac:dyDescent="0.35"/>
    <row r="645" x14ac:dyDescent="0.35"/>
    <row r="646" x14ac:dyDescent="0.35"/>
    <row r="647" x14ac:dyDescent="0.35"/>
    <row r="648" x14ac:dyDescent="0.35"/>
    <row r="649" x14ac:dyDescent="0.35"/>
    <row r="650" x14ac:dyDescent="0.35"/>
    <row r="651" x14ac:dyDescent="0.35"/>
    <row r="652" x14ac:dyDescent="0.35"/>
    <row r="653" x14ac:dyDescent="0.35"/>
    <row r="654" x14ac:dyDescent="0.35"/>
    <row r="655" x14ac:dyDescent="0.35"/>
    <row r="656" x14ac:dyDescent="0.35"/>
    <row r="657" x14ac:dyDescent="0.35"/>
    <row r="658" x14ac:dyDescent="0.35"/>
    <row r="659" x14ac:dyDescent="0.35"/>
    <row r="660" x14ac:dyDescent="0.35"/>
    <row r="661" x14ac:dyDescent="0.35"/>
    <row r="662" x14ac:dyDescent="0.35"/>
    <row r="663" x14ac:dyDescent="0.35"/>
    <row r="664" x14ac:dyDescent="0.35"/>
    <row r="665" x14ac:dyDescent="0.35"/>
    <row r="666" x14ac:dyDescent="0.35"/>
    <row r="667" x14ac:dyDescent="0.35"/>
    <row r="668" x14ac:dyDescent="0.35"/>
    <row r="669" x14ac:dyDescent="0.35"/>
    <row r="670" x14ac:dyDescent="0.35"/>
    <row r="671" x14ac:dyDescent="0.35"/>
    <row r="672" x14ac:dyDescent="0.35"/>
    <row r="673" x14ac:dyDescent="0.35"/>
    <row r="674" x14ac:dyDescent="0.35"/>
    <row r="675" x14ac:dyDescent="0.35"/>
    <row r="676" x14ac:dyDescent="0.35"/>
    <row r="677" x14ac:dyDescent="0.35"/>
    <row r="678" x14ac:dyDescent="0.35"/>
    <row r="679" x14ac:dyDescent="0.35"/>
    <row r="680" x14ac:dyDescent="0.35"/>
    <row r="681" x14ac:dyDescent="0.35"/>
    <row r="682" x14ac:dyDescent="0.35"/>
    <row r="683" x14ac:dyDescent="0.35"/>
    <row r="684" x14ac:dyDescent="0.35"/>
    <row r="685" x14ac:dyDescent="0.35"/>
    <row r="686" x14ac:dyDescent="0.35"/>
    <row r="687" x14ac:dyDescent="0.35"/>
    <row r="688" x14ac:dyDescent="0.35"/>
    <row r="689" x14ac:dyDescent="0.35"/>
    <row r="690" x14ac:dyDescent="0.35"/>
    <row r="691" x14ac:dyDescent="0.35"/>
    <row r="692" x14ac:dyDescent="0.35"/>
    <row r="693" x14ac:dyDescent="0.35"/>
    <row r="694" x14ac:dyDescent="0.35"/>
    <row r="695" x14ac:dyDescent="0.35"/>
    <row r="696" x14ac:dyDescent="0.35"/>
    <row r="697" x14ac:dyDescent="0.35"/>
    <row r="698" x14ac:dyDescent="0.35"/>
    <row r="699" x14ac:dyDescent="0.35"/>
    <row r="700" x14ac:dyDescent="0.35"/>
    <row r="701" x14ac:dyDescent="0.35"/>
    <row r="702" x14ac:dyDescent="0.35"/>
    <row r="703" x14ac:dyDescent="0.35"/>
    <row r="704" x14ac:dyDescent="0.35"/>
    <row r="705" x14ac:dyDescent="0.35"/>
    <row r="706" x14ac:dyDescent="0.35"/>
    <row r="707" x14ac:dyDescent="0.35"/>
    <row r="708" x14ac:dyDescent="0.35"/>
    <row r="709" x14ac:dyDescent="0.35"/>
    <row r="710" x14ac:dyDescent="0.35"/>
    <row r="711" x14ac:dyDescent="0.35"/>
    <row r="712" x14ac:dyDescent="0.35"/>
    <row r="713" x14ac:dyDescent="0.35"/>
    <row r="714" x14ac:dyDescent="0.35"/>
    <row r="715" x14ac:dyDescent="0.35"/>
    <row r="716" x14ac:dyDescent="0.35"/>
    <row r="717" x14ac:dyDescent="0.35"/>
    <row r="718" x14ac:dyDescent="0.35"/>
    <row r="719" x14ac:dyDescent="0.35"/>
    <row r="720" x14ac:dyDescent="0.35"/>
    <row r="721" x14ac:dyDescent="0.35"/>
    <row r="722" x14ac:dyDescent="0.35"/>
    <row r="723" x14ac:dyDescent="0.35"/>
    <row r="724" x14ac:dyDescent="0.35"/>
    <row r="725" x14ac:dyDescent="0.35"/>
    <row r="726" x14ac:dyDescent="0.35"/>
    <row r="727" x14ac:dyDescent="0.35"/>
    <row r="728" x14ac:dyDescent="0.35"/>
    <row r="729" x14ac:dyDescent="0.35"/>
    <row r="730" x14ac:dyDescent="0.35"/>
    <row r="731" x14ac:dyDescent="0.35"/>
    <row r="732" x14ac:dyDescent="0.35"/>
    <row r="733" x14ac:dyDescent="0.35"/>
    <row r="734" x14ac:dyDescent="0.35"/>
    <row r="735" x14ac:dyDescent="0.35"/>
    <row r="736" x14ac:dyDescent="0.35"/>
    <row r="737" x14ac:dyDescent="0.35"/>
    <row r="738" x14ac:dyDescent="0.35"/>
    <row r="739" x14ac:dyDescent="0.35"/>
    <row r="740" x14ac:dyDescent="0.35"/>
    <row r="741" x14ac:dyDescent="0.35"/>
    <row r="742" x14ac:dyDescent="0.35"/>
    <row r="743" x14ac:dyDescent="0.35"/>
    <row r="744" x14ac:dyDescent="0.35"/>
    <row r="745" x14ac:dyDescent="0.35"/>
    <row r="746" x14ac:dyDescent="0.35"/>
    <row r="747" x14ac:dyDescent="0.35"/>
    <row r="748" x14ac:dyDescent="0.35"/>
    <row r="749" x14ac:dyDescent="0.35"/>
    <row r="750" x14ac:dyDescent="0.35"/>
    <row r="751" x14ac:dyDescent="0.35"/>
    <row r="752" x14ac:dyDescent="0.35"/>
    <row r="753" x14ac:dyDescent="0.35"/>
    <row r="754" x14ac:dyDescent="0.35"/>
    <row r="755" x14ac:dyDescent="0.35"/>
    <row r="756" x14ac:dyDescent="0.35"/>
    <row r="757" x14ac:dyDescent="0.35"/>
    <row r="758" x14ac:dyDescent="0.35"/>
    <row r="759" x14ac:dyDescent="0.35"/>
    <row r="760" x14ac:dyDescent="0.35"/>
    <row r="761" x14ac:dyDescent="0.35"/>
    <row r="762" x14ac:dyDescent="0.35"/>
    <row r="763" x14ac:dyDescent="0.35"/>
    <row r="764" x14ac:dyDescent="0.35"/>
    <row r="765" x14ac:dyDescent="0.35"/>
    <row r="766" x14ac:dyDescent="0.35"/>
    <row r="767" x14ac:dyDescent="0.35"/>
    <row r="768" x14ac:dyDescent="0.35"/>
    <row r="769" x14ac:dyDescent="0.35"/>
    <row r="770" x14ac:dyDescent="0.35"/>
    <row r="771" x14ac:dyDescent="0.35"/>
    <row r="772" x14ac:dyDescent="0.35"/>
    <row r="773" x14ac:dyDescent="0.35"/>
    <row r="774" x14ac:dyDescent="0.35"/>
    <row r="775" x14ac:dyDescent="0.35"/>
    <row r="776" x14ac:dyDescent="0.35"/>
    <row r="777" x14ac:dyDescent="0.35"/>
    <row r="778" x14ac:dyDescent="0.35"/>
    <row r="779" x14ac:dyDescent="0.35"/>
    <row r="780" x14ac:dyDescent="0.35"/>
    <row r="781" x14ac:dyDescent="0.35"/>
    <row r="782" x14ac:dyDescent="0.35"/>
    <row r="783" x14ac:dyDescent="0.35"/>
    <row r="784" x14ac:dyDescent="0.35"/>
    <row r="785" x14ac:dyDescent="0.35"/>
    <row r="786" x14ac:dyDescent="0.35"/>
    <row r="787" x14ac:dyDescent="0.35"/>
    <row r="788" x14ac:dyDescent="0.35"/>
    <row r="789" x14ac:dyDescent="0.35"/>
    <row r="790" x14ac:dyDescent="0.35"/>
    <row r="791" x14ac:dyDescent="0.35"/>
    <row r="792" x14ac:dyDescent="0.35"/>
    <row r="793" x14ac:dyDescent="0.35"/>
    <row r="794" x14ac:dyDescent="0.35"/>
    <row r="795" x14ac:dyDescent="0.35"/>
    <row r="796" x14ac:dyDescent="0.35"/>
    <row r="797" x14ac:dyDescent="0.35"/>
    <row r="798" x14ac:dyDescent="0.35"/>
    <row r="799" x14ac:dyDescent="0.35"/>
    <row r="800" x14ac:dyDescent="0.35"/>
    <row r="801" x14ac:dyDescent="0.35"/>
    <row r="802" x14ac:dyDescent="0.35"/>
    <row r="803" x14ac:dyDescent="0.35"/>
    <row r="804" x14ac:dyDescent="0.35"/>
    <row r="805" x14ac:dyDescent="0.35"/>
    <row r="806" x14ac:dyDescent="0.35"/>
    <row r="807" x14ac:dyDescent="0.35"/>
    <row r="808" x14ac:dyDescent="0.35"/>
    <row r="809" x14ac:dyDescent="0.35"/>
    <row r="810" x14ac:dyDescent="0.35"/>
    <row r="811" x14ac:dyDescent="0.35"/>
    <row r="812" x14ac:dyDescent="0.35"/>
    <row r="813" x14ac:dyDescent="0.35"/>
    <row r="814" x14ac:dyDescent="0.35"/>
    <row r="815" x14ac:dyDescent="0.35"/>
    <row r="816" x14ac:dyDescent="0.35"/>
    <row r="817" x14ac:dyDescent="0.35"/>
    <row r="818" x14ac:dyDescent="0.35"/>
    <row r="819" x14ac:dyDescent="0.35"/>
    <row r="820" x14ac:dyDescent="0.35"/>
    <row r="821" x14ac:dyDescent="0.35"/>
    <row r="822" x14ac:dyDescent="0.35"/>
    <row r="823" x14ac:dyDescent="0.35"/>
    <row r="824" x14ac:dyDescent="0.35"/>
    <row r="825" x14ac:dyDescent="0.35"/>
    <row r="826" x14ac:dyDescent="0.35"/>
    <row r="827" x14ac:dyDescent="0.35"/>
    <row r="828" x14ac:dyDescent="0.35"/>
    <row r="829" x14ac:dyDescent="0.35"/>
    <row r="830" x14ac:dyDescent="0.35"/>
    <row r="831" x14ac:dyDescent="0.35"/>
    <row r="832" x14ac:dyDescent="0.35"/>
    <row r="833" x14ac:dyDescent="0.35"/>
    <row r="834" x14ac:dyDescent="0.35"/>
    <row r="835" x14ac:dyDescent="0.35"/>
    <row r="836" x14ac:dyDescent="0.35"/>
    <row r="837" x14ac:dyDescent="0.35"/>
    <row r="838" x14ac:dyDescent="0.35"/>
    <row r="839" x14ac:dyDescent="0.35"/>
    <row r="840" x14ac:dyDescent="0.35"/>
    <row r="841" x14ac:dyDescent="0.35"/>
    <row r="842" x14ac:dyDescent="0.35"/>
    <row r="843" x14ac:dyDescent="0.35"/>
    <row r="844" x14ac:dyDescent="0.35"/>
    <row r="845" x14ac:dyDescent="0.35"/>
    <row r="846" x14ac:dyDescent="0.35"/>
    <row r="847" x14ac:dyDescent="0.35"/>
    <row r="848" x14ac:dyDescent="0.35"/>
    <row r="849" x14ac:dyDescent="0.35"/>
    <row r="850" x14ac:dyDescent="0.35"/>
    <row r="851" x14ac:dyDescent="0.35"/>
    <row r="852" x14ac:dyDescent="0.35"/>
    <row r="853" x14ac:dyDescent="0.35"/>
    <row r="854" x14ac:dyDescent="0.35"/>
    <row r="855" x14ac:dyDescent="0.35"/>
    <row r="856" x14ac:dyDescent="0.35"/>
    <row r="857" x14ac:dyDescent="0.35"/>
    <row r="858" x14ac:dyDescent="0.35"/>
    <row r="859" x14ac:dyDescent="0.35"/>
    <row r="860" x14ac:dyDescent="0.35"/>
    <row r="861" x14ac:dyDescent="0.35"/>
    <row r="862" x14ac:dyDescent="0.35"/>
    <row r="863" x14ac:dyDescent="0.35"/>
    <row r="864" x14ac:dyDescent="0.35"/>
    <row r="865" x14ac:dyDescent="0.35"/>
    <row r="866" x14ac:dyDescent="0.35"/>
    <row r="867" x14ac:dyDescent="0.35"/>
    <row r="868" x14ac:dyDescent="0.35"/>
    <row r="869" x14ac:dyDescent="0.35"/>
    <row r="870" x14ac:dyDescent="0.35"/>
    <row r="871" x14ac:dyDescent="0.35"/>
    <row r="872" x14ac:dyDescent="0.35"/>
    <row r="873" x14ac:dyDescent="0.35"/>
    <row r="874" x14ac:dyDescent="0.35"/>
    <row r="875" x14ac:dyDescent="0.35"/>
    <row r="876" x14ac:dyDescent="0.35"/>
    <row r="877" x14ac:dyDescent="0.35"/>
    <row r="878" x14ac:dyDescent="0.35"/>
    <row r="879" x14ac:dyDescent="0.35"/>
    <row r="880" x14ac:dyDescent="0.35"/>
    <row r="881" x14ac:dyDescent="0.35"/>
    <row r="882" x14ac:dyDescent="0.35"/>
    <row r="883" x14ac:dyDescent="0.35"/>
    <row r="884" x14ac:dyDescent="0.35"/>
    <row r="885" x14ac:dyDescent="0.35"/>
    <row r="886" x14ac:dyDescent="0.35"/>
    <row r="887" x14ac:dyDescent="0.35"/>
    <row r="888" x14ac:dyDescent="0.35"/>
    <row r="889" x14ac:dyDescent="0.35"/>
    <row r="890" x14ac:dyDescent="0.35"/>
    <row r="891" x14ac:dyDescent="0.35"/>
    <row r="892" x14ac:dyDescent="0.35"/>
    <row r="893" x14ac:dyDescent="0.35"/>
    <row r="894" x14ac:dyDescent="0.35"/>
    <row r="895" x14ac:dyDescent="0.35"/>
    <row r="896" x14ac:dyDescent="0.35"/>
    <row r="897" x14ac:dyDescent="0.35"/>
    <row r="898" x14ac:dyDescent="0.35"/>
    <row r="899" x14ac:dyDescent="0.35"/>
    <row r="900" x14ac:dyDescent="0.35"/>
    <row r="901" x14ac:dyDescent="0.35"/>
    <row r="902" x14ac:dyDescent="0.35"/>
    <row r="903" x14ac:dyDescent="0.35"/>
    <row r="904" x14ac:dyDescent="0.35"/>
    <row r="905" x14ac:dyDescent="0.35"/>
    <row r="906" x14ac:dyDescent="0.35"/>
    <row r="907" x14ac:dyDescent="0.35"/>
    <row r="908" x14ac:dyDescent="0.35"/>
    <row r="909" x14ac:dyDescent="0.35"/>
    <row r="910" x14ac:dyDescent="0.35"/>
    <row r="911" x14ac:dyDescent="0.35"/>
    <row r="912" x14ac:dyDescent="0.35"/>
    <row r="913" x14ac:dyDescent="0.35"/>
    <row r="914" x14ac:dyDescent="0.35"/>
    <row r="915" x14ac:dyDescent="0.35"/>
    <row r="916" x14ac:dyDescent="0.35"/>
    <row r="917" x14ac:dyDescent="0.35"/>
    <row r="918" x14ac:dyDescent="0.35"/>
    <row r="919" x14ac:dyDescent="0.35"/>
    <row r="920" x14ac:dyDescent="0.35"/>
    <row r="921" x14ac:dyDescent="0.35"/>
    <row r="922" x14ac:dyDescent="0.35"/>
    <row r="923" x14ac:dyDescent="0.35"/>
    <row r="924" x14ac:dyDescent="0.35"/>
    <row r="925" x14ac:dyDescent="0.35"/>
    <row r="926" x14ac:dyDescent="0.35"/>
    <row r="927" x14ac:dyDescent="0.35"/>
    <row r="928" x14ac:dyDescent="0.35"/>
    <row r="929" x14ac:dyDescent="0.35"/>
    <row r="930" x14ac:dyDescent="0.35"/>
    <row r="931" x14ac:dyDescent="0.35"/>
    <row r="932" x14ac:dyDescent="0.35"/>
    <row r="933" x14ac:dyDescent="0.35"/>
    <row r="934" x14ac:dyDescent="0.35"/>
    <row r="935" x14ac:dyDescent="0.35"/>
    <row r="936" x14ac:dyDescent="0.35"/>
    <row r="937" x14ac:dyDescent="0.35"/>
    <row r="938" x14ac:dyDescent="0.35"/>
    <row r="939" x14ac:dyDescent="0.35"/>
    <row r="940" x14ac:dyDescent="0.35"/>
    <row r="941" x14ac:dyDescent="0.35"/>
    <row r="942" x14ac:dyDescent="0.35"/>
    <row r="943" x14ac:dyDescent="0.35"/>
    <row r="944" x14ac:dyDescent="0.35"/>
    <row r="945" x14ac:dyDescent="0.35"/>
    <row r="946" x14ac:dyDescent="0.35"/>
    <row r="947" x14ac:dyDescent="0.35"/>
    <row r="948" x14ac:dyDescent="0.35"/>
    <row r="949" x14ac:dyDescent="0.35"/>
    <row r="950" x14ac:dyDescent="0.35"/>
    <row r="951" x14ac:dyDescent="0.35"/>
    <row r="952" x14ac:dyDescent="0.35"/>
    <row r="953" x14ac:dyDescent="0.35"/>
    <row r="954" x14ac:dyDescent="0.35"/>
    <row r="955" x14ac:dyDescent="0.35"/>
    <row r="956" x14ac:dyDescent="0.35"/>
    <row r="957" ht="14.5" hidden="1" customHeight="1" x14ac:dyDescent="0.35"/>
    <row r="958" ht="14.5" hidden="1" customHeight="1" x14ac:dyDescent="0.35"/>
    <row r="959" ht="14.5" hidden="1" customHeight="1" x14ac:dyDescent="0.35"/>
    <row r="960" ht="14.5" hidden="1" customHeight="1" x14ac:dyDescent="0.35"/>
    <row r="961" ht="14.5" hidden="1" customHeight="1" x14ac:dyDescent="0.35"/>
    <row r="962" ht="14.5" hidden="1" customHeight="1" x14ac:dyDescent="0.35"/>
    <row r="963" ht="14.5" hidden="1" customHeight="1" x14ac:dyDescent="0.35"/>
    <row r="964" ht="14.5" hidden="1" customHeight="1" x14ac:dyDescent="0.35"/>
    <row r="965" ht="14.5" hidden="1" customHeight="1" x14ac:dyDescent="0.35"/>
    <row r="966" ht="14.5" hidden="1" customHeight="1" x14ac:dyDescent="0.35"/>
    <row r="967" ht="14.5" hidden="1" customHeight="1" x14ac:dyDescent="0.35"/>
    <row r="968" ht="14.5" hidden="1" customHeight="1" x14ac:dyDescent="0.35"/>
    <row r="969" ht="14.5" hidden="1" customHeight="1" x14ac:dyDescent="0.35"/>
    <row r="970" ht="14.5" hidden="1" customHeight="1" x14ac:dyDescent="0.35"/>
    <row r="971" ht="14.5" hidden="1" customHeight="1" x14ac:dyDescent="0.35"/>
    <row r="972" ht="14.5" hidden="1" customHeight="1" x14ac:dyDescent="0.35"/>
    <row r="973" ht="14.5" hidden="1" customHeight="1" x14ac:dyDescent="0.35"/>
    <row r="974" ht="14.5" hidden="1" customHeight="1" x14ac:dyDescent="0.35"/>
    <row r="975" ht="14.5" hidden="1" customHeight="1" x14ac:dyDescent="0.35"/>
    <row r="976" ht="14.5" hidden="1" customHeight="1" x14ac:dyDescent="0.35"/>
    <row r="977" ht="14.5" hidden="1" customHeight="1" x14ac:dyDescent="0.35"/>
    <row r="978" ht="14.5" hidden="1" customHeight="1" x14ac:dyDescent="0.35"/>
    <row r="979" ht="14.5" hidden="1" customHeight="1" x14ac:dyDescent="0.35"/>
    <row r="980" ht="14.5" hidden="1" customHeight="1" x14ac:dyDescent="0.35"/>
    <row r="981" ht="14.5" hidden="1" customHeight="1" x14ac:dyDescent="0.35"/>
    <row r="982" ht="14.5" hidden="1" customHeight="1" x14ac:dyDescent="0.35"/>
    <row r="983" ht="14.5" hidden="1" customHeight="1" x14ac:dyDescent="0.35"/>
    <row r="984" ht="14.5" hidden="1" customHeight="1" x14ac:dyDescent="0.35"/>
    <row r="985" ht="14.5" hidden="1" customHeight="1" x14ac:dyDescent="0.35"/>
    <row r="986" ht="14.5" hidden="1" customHeight="1" x14ac:dyDescent="0.35"/>
    <row r="987" ht="14.5" hidden="1" customHeight="1" x14ac:dyDescent="0.35"/>
    <row r="988" ht="14.5" hidden="1" customHeight="1" x14ac:dyDescent="0.35"/>
    <row r="989" ht="14.5" hidden="1" customHeight="1" x14ac:dyDescent="0.35"/>
    <row r="990" ht="14.5" hidden="1" customHeight="1" x14ac:dyDescent="0.35"/>
    <row r="991" ht="14.5" hidden="1" customHeight="1" x14ac:dyDescent="0.35"/>
    <row r="992" ht="14.5" hidden="1" customHeight="1" x14ac:dyDescent="0.35"/>
    <row r="993" ht="14.5" hidden="1" customHeight="1" x14ac:dyDescent="0.35"/>
    <row r="994" ht="14.5" hidden="1" customHeight="1" x14ac:dyDescent="0.35"/>
    <row r="995" ht="14.5" hidden="1" customHeight="1" x14ac:dyDescent="0.35"/>
    <row r="996" ht="14.5" hidden="1" customHeight="1" x14ac:dyDescent="0.35"/>
    <row r="997" ht="14.5" hidden="1" customHeight="1" x14ac:dyDescent="0.35"/>
    <row r="998" ht="14.5" hidden="1" customHeight="1" x14ac:dyDescent="0.35"/>
    <row r="999" ht="14.5" hidden="1" customHeight="1" x14ac:dyDescent="0.35"/>
    <row r="1000" ht="14.5" hidden="1" customHeight="1" x14ac:dyDescent="0.35"/>
    <row r="1001" ht="14.5" hidden="1" customHeight="1" x14ac:dyDescent="0.35"/>
    <row r="1002" ht="14.5" hidden="1" customHeight="1" x14ac:dyDescent="0.35"/>
    <row r="1003" ht="14.5" hidden="1" customHeight="1" x14ac:dyDescent="0.35"/>
    <row r="1004" ht="14.5" hidden="1" customHeight="1" x14ac:dyDescent="0.35"/>
    <row r="1005" ht="14.5" hidden="1" customHeight="1" x14ac:dyDescent="0.35"/>
    <row r="1006" ht="14.5" hidden="1" customHeight="1" x14ac:dyDescent="0.35"/>
    <row r="1007" ht="14.5" hidden="1" customHeight="1" x14ac:dyDescent="0.35"/>
    <row r="1008" ht="14.5" hidden="1" customHeight="1" x14ac:dyDescent="0.35"/>
    <row r="1009" ht="14.5" hidden="1" customHeight="1" x14ac:dyDescent="0.35"/>
    <row r="1010" ht="14.5" hidden="1" customHeight="1" x14ac:dyDescent="0.35"/>
    <row r="1011" ht="14.5" hidden="1" customHeight="1" x14ac:dyDescent="0.35"/>
    <row r="1012" ht="14.5" hidden="1" customHeight="1" x14ac:dyDescent="0.35"/>
    <row r="1013" ht="14.5" hidden="1" customHeight="1" x14ac:dyDescent="0.35"/>
    <row r="1014" ht="14.5" hidden="1" customHeight="1" x14ac:dyDescent="0.35"/>
    <row r="1015" ht="14.5" hidden="1" customHeight="1" x14ac:dyDescent="0.35"/>
    <row r="1016" ht="14.5" hidden="1" customHeight="1" x14ac:dyDescent="0.35"/>
    <row r="1017" ht="14.5" hidden="1" customHeight="1" x14ac:dyDescent="0.35"/>
    <row r="1018" ht="14.5" hidden="1" customHeight="1" x14ac:dyDescent="0.35"/>
    <row r="1019" x14ac:dyDescent="0.35"/>
    <row r="1020" x14ac:dyDescent="0.35"/>
    <row r="1021" ht="14.5" hidden="1" customHeight="1" x14ac:dyDescent="0.35"/>
    <row r="1022" ht="14.5" hidden="1" customHeight="1" x14ac:dyDescent="0.35"/>
    <row r="1023" ht="14.5" hidden="1" customHeight="1" x14ac:dyDescent="0.35"/>
    <row r="1024" ht="14.5" hidden="1" customHeight="1" x14ac:dyDescent="0.35"/>
    <row r="1025" ht="14.5" hidden="1" customHeight="1" x14ac:dyDescent="0.35"/>
    <row r="1026" ht="14.5" hidden="1" customHeight="1" x14ac:dyDescent="0.35"/>
    <row r="1027" ht="14.5" hidden="1" customHeight="1" x14ac:dyDescent="0.35"/>
    <row r="1028" ht="14.5" hidden="1" customHeight="1" x14ac:dyDescent="0.35"/>
    <row r="1029" ht="14.5" hidden="1" customHeight="1" x14ac:dyDescent="0.35"/>
    <row r="1030" ht="14.5" hidden="1" customHeight="1" x14ac:dyDescent="0.35"/>
    <row r="1031" ht="14.5" hidden="1" customHeight="1" x14ac:dyDescent="0.35"/>
    <row r="1032" ht="14.5" hidden="1" customHeight="1" x14ac:dyDescent="0.35"/>
    <row r="1033" ht="14.5" hidden="1" customHeight="1" x14ac:dyDescent="0.35"/>
    <row r="1034" ht="14.5" hidden="1" customHeight="1" x14ac:dyDescent="0.35"/>
    <row r="1035" ht="14.5" hidden="1" customHeight="1" x14ac:dyDescent="0.35"/>
    <row r="1036" ht="14.5" hidden="1" customHeight="1" x14ac:dyDescent="0.35"/>
    <row r="1037" ht="14.5" hidden="1" customHeight="1" x14ac:dyDescent="0.35"/>
    <row r="1038" ht="14.5" hidden="1" customHeight="1" x14ac:dyDescent="0.35"/>
    <row r="1039" ht="14.5" hidden="1" customHeight="1" x14ac:dyDescent="0.35"/>
    <row r="1040" ht="14.5" hidden="1" customHeight="1" x14ac:dyDescent="0.35"/>
    <row r="1041" ht="14.5" hidden="1" customHeight="1" x14ac:dyDescent="0.35"/>
    <row r="1042" ht="14.5" hidden="1" customHeight="1" x14ac:dyDescent="0.35"/>
    <row r="1043" ht="14.5" hidden="1" customHeight="1" x14ac:dyDescent="0.35"/>
    <row r="1044" ht="14.5" hidden="1" customHeight="1" x14ac:dyDescent="0.35"/>
    <row r="1045" ht="14.5" hidden="1" customHeight="1" x14ac:dyDescent="0.35"/>
    <row r="1046" ht="14.5" hidden="1" customHeight="1" x14ac:dyDescent="0.35"/>
    <row r="1047" ht="14.5" hidden="1" customHeight="1" x14ac:dyDescent="0.35"/>
    <row r="1048" ht="14.5" hidden="1" customHeight="1" x14ac:dyDescent="0.35"/>
    <row r="1049" ht="14.5" hidden="1" customHeight="1" x14ac:dyDescent="0.35"/>
    <row r="1050" ht="14.5" hidden="1" customHeight="1" x14ac:dyDescent="0.35"/>
    <row r="1051" ht="14.5" hidden="1" customHeight="1" x14ac:dyDescent="0.35"/>
    <row r="1052" ht="14.5" hidden="1" customHeight="1" x14ac:dyDescent="0.35"/>
    <row r="1053" ht="14.5" hidden="1" customHeight="1" x14ac:dyDescent="0.35"/>
    <row r="1054" ht="14.5" hidden="1" customHeight="1" x14ac:dyDescent="0.35"/>
    <row r="1055" ht="14.5" hidden="1" customHeight="1" x14ac:dyDescent="0.35"/>
    <row r="1056" ht="14.5" hidden="1" customHeight="1" x14ac:dyDescent="0.35"/>
    <row r="1057" ht="14.5" hidden="1" customHeight="1" x14ac:dyDescent="0.35"/>
    <row r="1058" ht="14.5" hidden="1" customHeight="1" x14ac:dyDescent="0.35"/>
    <row r="1059" ht="14.5" hidden="1" customHeight="1" x14ac:dyDescent="0.35"/>
    <row r="1060" ht="14.5" hidden="1" customHeight="1" x14ac:dyDescent="0.35"/>
    <row r="1061" ht="14.5" hidden="1" customHeight="1" x14ac:dyDescent="0.35"/>
    <row r="1062" ht="14.5" hidden="1" customHeight="1" x14ac:dyDescent="0.35"/>
    <row r="1063" x14ac:dyDescent="0.35"/>
    <row r="1064" x14ac:dyDescent="0.35"/>
    <row r="1065" x14ac:dyDescent="0.35"/>
    <row r="1066" x14ac:dyDescent="0.35"/>
    <row r="1067" x14ac:dyDescent="0.35"/>
    <row r="1068" x14ac:dyDescent="0.35"/>
    <row r="1069" x14ac:dyDescent="0.35"/>
    <row r="1070" x14ac:dyDescent="0.35"/>
    <row r="1071" x14ac:dyDescent="0.35"/>
    <row r="1072" x14ac:dyDescent="0.35"/>
    <row r="1073" x14ac:dyDescent="0.35"/>
    <row r="1074" x14ac:dyDescent="0.35"/>
    <row r="1075" x14ac:dyDescent="0.35"/>
    <row r="1076" x14ac:dyDescent="0.35"/>
    <row r="1077" x14ac:dyDescent="0.35"/>
    <row r="1078" x14ac:dyDescent="0.35"/>
    <row r="1079" x14ac:dyDescent="0.35"/>
    <row r="1080" x14ac:dyDescent="0.35"/>
    <row r="1081" x14ac:dyDescent="0.35"/>
    <row r="1082" x14ac:dyDescent="0.35"/>
    <row r="1083" x14ac:dyDescent="0.35"/>
    <row r="1084" x14ac:dyDescent="0.35"/>
    <row r="1085" x14ac:dyDescent="0.35"/>
  </sheetData>
  <autoFilter ref="A6:AD129" xr:uid="{E7805E77-BF6B-4547-BF14-82013CA43388}"/>
  <mergeCells count="6">
    <mergeCell ref="AA2:AD2"/>
    <mergeCell ref="C2:H2"/>
    <mergeCell ref="L2:O2"/>
    <mergeCell ref="Q2:R2"/>
    <mergeCell ref="T2:U2"/>
    <mergeCell ref="W2:Y2"/>
  </mergeCells>
  <phoneticPr fontId="13" type="noConversion"/>
  <conditionalFormatting sqref="C2 C4:D5 C117:D1048576">
    <cfRule type="cellIs" dxfId="47" priority="17" operator="equal">
      <formula>1</formula>
    </cfRule>
    <cfRule type="cellIs" dxfId="46" priority="18" operator="equal">
      <formula>5</formula>
    </cfRule>
    <cfRule type="cellIs" dxfId="45" priority="19" operator="equal">
      <formula>4</formula>
    </cfRule>
    <cfRule type="cellIs" dxfId="44" priority="20" operator="equal">
      <formula>3</formula>
    </cfRule>
    <cfRule type="cellIs" dxfId="43" priority="21" operator="equal">
      <formula>2</formula>
    </cfRule>
    <cfRule type="cellIs" dxfId="42" priority="22" operator="equal">
      <formula>1</formula>
    </cfRule>
  </conditionalFormatting>
  <conditionalFormatting sqref="B5">
    <cfRule type="cellIs" dxfId="41" priority="1" operator="equal">
      <formula>1</formula>
    </cfRule>
    <cfRule type="cellIs" dxfId="40" priority="2" operator="equal">
      <formula>5</formula>
    </cfRule>
    <cfRule type="cellIs" dxfId="39" priority="3" operator="equal">
      <formula>4</formula>
    </cfRule>
    <cfRule type="cellIs" dxfId="38" priority="4" operator="equal">
      <formula>3</formula>
    </cfRule>
    <cfRule type="cellIs" dxfId="37" priority="5" operator="equal">
      <formula>2</formula>
    </cfRule>
    <cfRule type="cellIs" dxfId="36" priority="6" operator="equal">
      <formula>1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headerFooter>
    <oddFooter>&amp;R_x000D_&amp;1#&amp;"Calibri"&amp;10&amp;K008000 [ CLASSIFICAÇÃO: PÚBLICA ]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6B3C49-6C19-4045-BBD1-BE3108F1D6F9}">
  <dimension ref="A2:AD28"/>
  <sheetViews>
    <sheetView showGridLines="0" zoomScale="110" zoomScaleNormal="110" workbookViewId="0">
      <selection activeCell="A4" sqref="A4"/>
    </sheetView>
  </sheetViews>
  <sheetFormatPr defaultColWidth="0" defaultRowHeight="14.5" x14ac:dyDescent="0.35"/>
  <cols>
    <col min="1" max="1" width="14" style="63" customWidth="1"/>
    <col min="2" max="2" width="47.7265625" style="1" customWidth="1"/>
    <col min="3" max="3" width="17.1796875" style="1" customWidth="1"/>
    <col min="4" max="4" width="17.1796875" style="63" customWidth="1"/>
    <col min="5" max="5" width="25.81640625" style="63" customWidth="1"/>
    <col min="6" max="6" width="26.26953125" style="63" customWidth="1"/>
    <col min="7" max="7" width="19.453125" style="63" customWidth="1"/>
    <col min="8" max="8" width="1.26953125" style="63" customWidth="1"/>
    <col min="9" max="9" width="14.453125" customWidth="1"/>
    <col min="10" max="10" width="1.26953125" customWidth="1"/>
    <col min="11" max="11" width="15.54296875" customWidth="1"/>
    <col min="12" max="14" width="14.26953125" customWidth="1"/>
    <col min="15" max="15" width="1.26953125" customWidth="1"/>
    <col min="16" max="17" width="14.26953125" customWidth="1"/>
    <col min="18" max="18" width="1" customWidth="1"/>
    <col min="19" max="20" width="14.26953125" customWidth="1"/>
    <col min="21" max="21" width="1" customWidth="1"/>
    <col min="22" max="24" width="9.1796875" customWidth="1"/>
    <col min="25" max="25" width="1.54296875" customWidth="1"/>
    <col min="26" max="27" width="9.1796875" customWidth="1"/>
    <col min="28" max="28" width="10.26953125" customWidth="1"/>
    <col min="29" max="29" width="10.54296875" bestFit="1" customWidth="1"/>
    <col min="30" max="30" width="1.54296875" customWidth="1"/>
    <col min="31" max="16384" width="9.1796875" hidden="1"/>
  </cols>
  <sheetData>
    <row r="2" spans="1:29" ht="37" x14ac:dyDescent="0.35">
      <c r="A2" s="75" t="s">
        <v>441</v>
      </c>
      <c r="B2" s="87" t="s">
        <v>101</v>
      </c>
      <c r="C2" s="87"/>
      <c r="D2" s="87"/>
      <c r="E2" s="87"/>
      <c r="F2" s="87"/>
      <c r="G2" s="87"/>
      <c r="I2" s="62" t="s">
        <v>102</v>
      </c>
      <c r="J2" s="63"/>
      <c r="K2" s="85" t="s">
        <v>48</v>
      </c>
      <c r="L2" s="85"/>
      <c r="M2" s="85"/>
      <c r="N2" s="85"/>
      <c r="O2" s="63"/>
      <c r="P2" s="84" t="s">
        <v>107</v>
      </c>
      <c r="Q2" s="84"/>
      <c r="R2" s="63"/>
      <c r="S2" s="86" t="s">
        <v>109</v>
      </c>
      <c r="T2" s="86"/>
      <c r="U2" s="63"/>
      <c r="V2" s="86" t="s">
        <v>342</v>
      </c>
      <c r="W2" s="86"/>
      <c r="X2" s="86"/>
      <c r="Y2" s="63"/>
      <c r="Z2" s="83" t="s">
        <v>114</v>
      </c>
      <c r="AA2" s="83"/>
      <c r="AB2" s="83"/>
      <c r="AC2" s="83"/>
    </row>
    <row r="3" spans="1:29" ht="14.25" customHeight="1" x14ac:dyDescent="0.35">
      <c r="A3" s="64"/>
      <c r="B3" s="65"/>
      <c r="C3" s="65"/>
      <c r="D3" s="65"/>
      <c r="E3" s="65"/>
      <c r="F3" s="65"/>
      <c r="G3" s="65"/>
      <c r="I3" s="62"/>
      <c r="J3" s="63"/>
      <c r="K3" s="62"/>
      <c r="L3" s="62"/>
      <c r="M3" s="62"/>
      <c r="N3" s="62"/>
      <c r="O3" s="63"/>
      <c r="P3" s="61"/>
      <c r="Q3" s="61"/>
      <c r="R3" s="63"/>
      <c r="S3" s="59"/>
      <c r="T3" s="59"/>
      <c r="U3" s="63"/>
      <c r="V3" s="59"/>
      <c r="W3" s="59"/>
      <c r="X3" s="59"/>
      <c r="Y3" s="63"/>
      <c r="Z3" s="60"/>
      <c r="AA3" s="60"/>
      <c r="AB3" s="60"/>
      <c r="AC3" s="60"/>
    </row>
    <row r="4" spans="1:29" ht="15.5" x14ac:dyDescent="0.45">
      <c r="A4" s="66">
        <v>45177</v>
      </c>
      <c r="B4" s="6"/>
      <c r="C4" s="6"/>
      <c r="D4" s="7"/>
      <c r="E4" s="7"/>
      <c r="F4" s="7"/>
      <c r="G4" s="67"/>
      <c r="I4" s="9"/>
      <c r="J4" s="63"/>
      <c r="K4" s="57" t="s">
        <v>108</v>
      </c>
      <c r="L4" s="57"/>
      <c r="M4" s="57"/>
      <c r="N4" s="57"/>
      <c r="O4" s="63"/>
      <c r="P4" s="57" t="s">
        <v>108</v>
      </c>
      <c r="Q4" s="57"/>
      <c r="R4" s="63"/>
      <c r="S4" s="10" t="s">
        <v>118</v>
      </c>
      <c r="T4" s="10" t="s">
        <v>112</v>
      </c>
      <c r="U4" s="63"/>
      <c r="V4" s="10" t="s">
        <v>118</v>
      </c>
      <c r="W4" s="10" t="s">
        <v>118</v>
      </c>
      <c r="X4" s="10" t="s">
        <v>112</v>
      </c>
      <c r="Y4" s="63"/>
      <c r="Z4" s="50" t="s">
        <v>111</v>
      </c>
      <c r="AA4" s="50" t="s">
        <v>112</v>
      </c>
      <c r="AB4" s="50" t="s">
        <v>142</v>
      </c>
      <c r="AC4" s="50" t="s">
        <v>117</v>
      </c>
    </row>
    <row r="5" spans="1:29" ht="39" x14ac:dyDescent="0.35">
      <c r="A5" s="68" t="s">
        <v>49</v>
      </c>
      <c r="B5" s="68" t="s">
        <v>3</v>
      </c>
      <c r="C5" s="68" t="s">
        <v>133</v>
      </c>
      <c r="D5" s="68" t="s">
        <v>50</v>
      </c>
      <c r="E5" s="68" t="s">
        <v>143</v>
      </c>
      <c r="F5" s="68" t="s">
        <v>1</v>
      </c>
      <c r="G5" s="68" t="s">
        <v>99</v>
      </c>
      <c r="H5" s="1"/>
      <c r="I5" s="14" t="s">
        <v>105</v>
      </c>
      <c r="J5" s="1"/>
      <c r="K5" s="14" t="s">
        <v>343</v>
      </c>
      <c r="L5" s="13" t="s">
        <v>103</v>
      </c>
      <c r="M5" s="13" t="s">
        <v>100</v>
      </c>
      <c r="N5" s="15" t="s">
        <v>104</v>
      </c>
      <c r="O5" s="1"/>
      <c r="P5" s="11" t="s">
        <v>106</v>
      </c>
      <c r="Q5" s="13" t="s">
        <v>2</v>
      </c>
      <c r="R5" s="1"/>
      <c r="S5" s="17" t="s">
        <v>110</v>
      </c>
      <c r="T5" s="16" t="s">
        <v>119</v>
      </c>
      <c r="U5" s="1"/>
      <c r="V5" s="17" t="s">
        <v>340</v>
      </c>
      <c r="W5" s="17" t="s">
        <v>341</v>
      </c>
      <c r="X5" s="17" t="s">
        <v>113</v>
      </c>
      <c r="Y5" s="1"/>
      <c r="Z5" s="11" t="s">
        <v>115</v>
      </c>
      <c r="AA5" s="13" t="s">
        <v>116</v>
      </c>
      <c r="AB5" s="13" t="s">
        <v>378</v>
      </c>
      <c r="AC5" s="13" t="s">
        <v>393</v>
      </c>
    </row>
    <row r="6" spans="1:29" x14ac:dyDescent="0.35"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  <c r="W6" s="63"/>
      <c r="X6" s="63"/>
      <c r="Y6" s="63"/>
      <c r="Z6" s="63"/>
      <c r="AA6" s="63"/>
      <c r="AB6" s="63"/>
      <c r="AC6" s="63"/>
    </row>
    <row r="7" spans="1:29" x14ac:dyDescent="0.35">
      <c r="A7" s="20" t="s">
        <v>422</v>
      </c>
      <c r="B7" s="70" t="s">
        <v>497</v>
      </c>
      <c r="C7" s="69" t="s">
        <v>180</v>
      </c>
      <c r="D7" s="69" t="s">
        <v>404</v>
      </c>
      <c r="E7" s="19" t="s">
        <v>423</v>
      </c>
      <c r="F7" s="19" t="s">
        <v>424</v>
      </c>
      <c r="G7" s="21">
        <v>1.2E-2</v>
      </c>
      <c r="I7" s="22">
        <v>105.71</v>
      </c>
      <c r="J7" s="63"/>
      <c r="K7" s="23">
        <v>-3.4982536616999997E-3</v>
      </c>
      <c r="L7" s="23">
        <v>4.6031621320999999E-2</v>
      </c>
      <c r="M7" s="23">
        <v>9.8569054714999993E-2</v>
      </c>
      <c r="N7" s="23">
        <v>0.16516776475</v>
      </c>
      <c r="O7" s="49"/>
      <c r="P7" s="21">
        <v>1.1184639760999999E-2</v>
      </c>
      <c r="Q7" s="21">
        <v>0.14555659494000001</v>
      </c>
      <c r="R7" s="49"/>
      <c r="S7" s="52">
        <v>2727.4152088000001</v>
      </c>
      <c r="T7" s="54" t="s">
        <v>475</v>
      </c>
      <c r="U7" s="63"/>
      <c r="V7" s="52">
        <v>2133104.8593000001</v>
      </c>
      <c r="W7" s="52">
        <v>2088663.7868999999</v>
      </c>
      <c r="X7" s="44">
        <v>1.0212772743410081</v>
      </c>
      <c r="Y7" s="63"/>
      <c r="Z7" s="45">
        <v>1.2</v>
      </c>
      <c r="AA7" s="23">
        <v>0.13622173871913726</v>
      </c>
      <c r="AB7" s="23" t="s">
        <v>150</v>
      </c>
      <c r="AC7" s="53">
        <v>45169</v>
      </c>
    </row>
    <row r="8" spans="1:29" x14ac:dyDescent="0.35">
      <c r="A8" s="20" t="s">
        <v>428</v>
      </c>
      <c r="B8" s="70" t="s">
        <v>502</v>
      </c>
      <c r="C8" s="69" t="s">
        <v>180</v>
      </c>
      <c r="D8" s="69" t="s">
        <v>404</v>
      </c>
      <c r="E8" s="19" t="s">
        <v>423</v>
      </c>
      <c r="F8" s="19" t="s">
        <v>429</v>
      </c>
      <c r="G8" s="21">
        <v>0.01</v>
      </c>
      <c r="I8" s="22">
        <v>10.48</v>
      </c>
      <c r="J8" s="63"/>
      <c r="K8" s="23">
        <v>1.0464387851000002E-2</v>
      </c>
      <c r="L8" s="23">
        <v>5.4393634433000007E-2</v>
      </c>
      <c r="M8" s="23">
        <v>0.12923907126</v>
      </c>
      <c r="N8" s="23">
        <v>0.16469452526</v>
      </c>
      <c r="O8" s="49"/>
      <c r="P8" s="21">
        <v>1.1439466158000001E-2</v>
      </c>
      <c r="Q8" s="21">
        <v>0.13971291865999999</v>
      </c>
      <c r="R8" s="49"/>
      <c r="S8" s="52">
        <v>1599.4921623</v>
      </c>
      <c r="T8" s="54" t="s">
        <v>475</v>
      </c>
      <c r="U8" s="63"/>
      <c r="V8" s="52">
        <v>1123506.1887000001</v>
      </c>
      <c r="W8" s="52">
        <v>1072259.2703</v>
      </c>
      <c r="X8" s="44">
        <v>1.0477934020432036</v>
      </c>
      <c r="Y8" s="63"/>
      <c r="Z8" s="45">
        <v>0.12</v>
      </c>
      <c r="AA8" s="23">
        <v>0.13740458015267173</v>
      </c>
      <c r="AB8" s="23" t="s">
        <v>146</v>
      </c>
      <c r="AC8" s="53">
        <v>45169</v>
      </c>
    </row>
    <row r="9" spans="1:29" s="63" customFormat="1" x14ac:dyDescent="0.35">
      <c r="A9" s="20" t="s">
        <v>430</v>
      </c>
      <c r="B9" s="70" t="s">
        <v>506</v>
      </c>
      <c r="C9" s="69" t="s">
        <v>180</v>
      </c>
      <c r="D9" s="69" t="s">
        <v>404</v>
      </c>
      <c r="E9" s="19" t="s">
        <v>405</v>
      </c>
      <c r="F9" s="19" t="s">
        <v>332</v>
      </c>
      <c r="G9" s="21">
        <v>1.4999999999999999E-2</v>
      </c>
      <c r="I9" s="22">
        <v>9.41</v>
      </c>
      <c r="K9" s="23">
        <v>-8.5141121772000002E-3</v>
      </c>
      <c r="L9" s="23">
        <v>3.2598538430000004E-2</v>
      </c>
      <c r="M9" s="23">
        <v>6.9926106040000005E-2</v>
      </c>
      <c r="N9" s="23">
        <v>0.10664979831</v>
      </c>
      <c r="O9" s="49"/>
      <c r="P9" s="21">
        <v>1.3513513514E-2</v>
      </c>
      <c r="Q9" s="21">
        <v>0.16666666667000002</v>
      </c>
      <c r="R9" s="49"/>
      <c r="S9" s="52">
        <v>5171.6040370999999</v>
      </c>
      <c r="T9" s="54" t="s">
        <v>475</v>
      </c>
      <c r="V9" s="52">
        <v>813542.65096999996</v>
      </c>
      <c r="W9" s="52">
        <v>822171.13376</v>
      </c>
      <c r="X9" s="44">
        <v>0.98950524722202327</v>
      </c>
      <c r="Z9" s="45">
        <v>0.13</v>
      </c>
      <c r="AA9" s="23">
        <v>0.16578108395324123</v>
      </c>
      <c r="AB9" s="23" t="s">
        <v>177</v>
      </c>
      <c r="AC9" s="53">
        <v>45148</v>
      </c>
    </row>
    <row r="10" spans="1:29" x14ac:dyDescent="0.35">
      <c r="A10" s="20" t="s">
        <v>435</v>
      </c>
      <c r="B10" s="70" t="s">
        <v>489</v>
      </c>
      <c r="C10" s="69" t="s">
        <v>180</v>
      </c>
      <c r="D10" s="69" t="s">
        <v>404</v>
      </c>
      <c r="E10" s="19" t="s">
        <v>405</v>
      </c>
      <c r="F10" s="19" t="s">
        <v>294</v>
      </c>
      <c r="G10" s="21">
        <v>0.01</v>
      </c>
      <c r="I10" s="22">
        <v>96.99</v>
      </c>
      <c r="J10" s="63"/>
      <c r="K10" s="23">
        <v>1.8618466984000001E-3</v>
      </c>
      <c r="L10" s="23">
        <v>3.5580959120000005E-2</v>
      </c>
      <c r="M10" s="23">
        <v>9.4975743170000002E-2</v>
      </c>
      <c r="N10" s="23">
        <v>9.6595244585999995E-2</v>
      </c>
      <c r="O10" s="49"/>
      <c r="P10" s="21">
        <v>1.2243648607E-2</v>
      </c>
      <c r="Q10" s="21">
        <v>0.16086749284999999</v>
      </c>
      <c r="R10" s="49"/>
      <c r="S10" s="52">
        <v>1680.0308183</v>
      </c>
      <c r="T10" s="54" t="s">
        <v>475</v>
      </c>
      <c r="U10" s="63"/>
      <c r="V10" s="52">
        <v>401345.20194</v>
      </c>
      <c r="W10" s="52">
        <v>405130.51389</v>
      </c>
      <c r="X10" s="44">
        <v>0.99065656172463035</v>
      </c>
      <c r="Y10" s="63"/>
      <c r="Z10" s="45">
        <v>1.2</v>
      </c>
      <c r="AA10" s="23">
        <v>0.14846891432106402</v>
      </c>
      <c r="AB10" s="23" t="s">
        <v>177</v>
      </c>
      <c r="AC10" s="53">
        <v>45148</v>
      </c>
    </row>
    <row r="11" spans="1:29" s="63" customFormat="1" x14ac:dyDescent="0.35">
      <c r="A11" s="20" t="s">
        <v>414</v>
      </c>
      <c r="B11" s="70" t="s">
        <v>492</v>
      </c>
      <c r="C11" s="69" t="s">
        <v>180</v>
      </c>
      <c r="D11" s="69" t="s">
        <v>404</v>
      </c>
      <c r="E11" s="19" t="s">
        <v>415</v>
      </c>
      <c r="F11" s="19" t="s">
        <v>416</v>
      </c>
      <c r="G11" s="20">
        <v>1.15E-2</v>
      </c>
      <c r="I11" s="22">
        <v>10.14</v>
      </c>
      <c r="K11" s="23">
        <v>2.73556231E-2</v>
      </c>
      <c r="L11" s="23">
        <v>9.0740849687999989E-2</v>
      </c>
      <c r="M11" s="23">
        <v>0.13496399136000001</v>
      </c>
      <c r="N11" s="23">
        <v>0.16107758435</v>
      </c>
      <c r="O11" s="49"/>
      <c r="P11" s="21">
        <v>0</v>
      </c>
      <c r="Q11" s="21">
        <v>0.16038647343000001</v>
      </c>
      <c r="R11" s="49"/>
      <c r="S11" s="52">
        <v>1491.1474639</v>
      </c>
      <c r="T11" s="54" t="s">
        <v>475</v>
      </c>
      <c r="U11" s="56"/>
      <c r="V11" s="52">
        <v>345749.65386000002</v>
      </c>
      <c r="W11" s="52">
        <v>326625.93874999997</v>
      </c>
      <c r="X11" s="44">
        <v>1.058549284797119</v>
      </c>
      <c r="Z11" s="45">
        <v>0</v>
      </c>
      <c r="AA11" s="23">
        <v>0</v>
      </c>
      <c r="AB11" s="23" t="s">
        <v>144</v>
      </c>
      <c r="AC11" s="53">
        <v>45145</v>
      </c>
    </row>
    <row r="12" spans="1:29" s="63" customFormat="1" x14ac:dyDescent="0.35">
      <c r="A12" s="20" t="s">
        <v>427</v>
      </c>
      <c r="B12" s="70" t="s">
        <v>503</v>
      </c>
      <c r="C12" s="69" t="s">
        <v>180</v>
      </c>
      <c r="D12" s="69" t="s">
        <v>404</v>
      </c>
      <c r="E12" s="19" t="s">
        <v>425</v>
      </c>
      <c r="F12" s="19" t="s">
        <v>399</v>
      </c>
      <c r="G12" s="21">
        <v>1.15E-2</v>
      </c>
      <c r="I12" s="22">
        <v>9.66</v>
      </c>
      <c r="K12" s="23">
        <v>3.1238925842000002E-2</v>
      </c>
      <c r="L12" s="23">
        <v>9.6018411432000003E-2</v>
      </c>
      <c r="M12" s="23">
        <v>0.14567401817</v>
      </c>
      <c r="N12" s="23">
        <v>0.1241676282</v>
      </c>
      <c r="O12" s="49"/>
      <c r="P12" s="21">
        <v>1.4210526316E-2</v>
      </c>
      <c r="Q12" s="21">
        <v>0.14591439687999999</v>
      </c>
      <c r="R12" s="49"/>
      <c r="S12" s="52">
        <v>2650.0744034999998</v>
      </c>
      <c r="T12" s="54" t="s">
        <v>475</v>
      </c>
      <c r="V12" s="52">
        <v>657270.50549999997</v>
      </c>
      <c r="W12" s="52">
        <v>648179.64951999998</v>
      </c>
      <c r="X12" s="44">
        <v>1.0140252104285163</v>
      </c>
      <c r="Z12" s="45">
        <v>0.13500000000000001</v>
      </c>
      <c r="AA12" s="23">
        <v>0.16770186335403728</v>
      </c>
      <c r="AB12" s="23" t="s">
        <v>144</v>
      </c>
      <c r="AC12" s="53">
        <v>45169</v>
      </c>
    </row>
    <row r="13" spans="1:29" x14ac:dyDescent="0.35">
      <c r="A13" s="20" t="s">
        <v>431</v>
      </c>
      <c r="B13" s="70" t="s">
        <v>507</v>
      </c>
      <c r="C13" s="69" t="s">
        <v>180</v>
      </c>
      <c r="D13" s="69" t="s">
        <v>404</v>
      </c>
      <c r="E13" s="19" t="s">
        <v>432</v>
      </c>
      <c r="F13" s="19" t="s">
        <v>433</v>
      </c>
      <c r="G13" s="21">
        <v>0.01</v>
      </c>
      <c r="I13" s="22">
        <v>9.49</v>
      </c>
      <c r="J13" s="63"/>
      <c r="K13" s="23">
        <v>3.5468024899999999E-2</v>
      </c>
      <c r="L13" s="23">
        <v>2.9146499784E-2</v>
      </c>
      <c r="M13" s="23">
        <v>0.11928928586</v>
      </c>
      <c r="N13" s="23">
        <v>9.2283170977999998E-2</v>
      </c>
      <c r="O13" s="49"/>
      <c r="P13" s="21">
        <v>1.5053763441000002E-2</v>
      </c>
      <c r="Q13" s="21">
        <v>0.14730878186999999</v>
      </c>
      <c r="R13" s="49"/>
      <c r="S13" s="52">
        <v>1848.1441474999999</v>
      </c>
      <c r="T13" s="54" t="s">
        <v>475</v>
      </c>
      <c r="U13" s="63"/>
      <c r="V13" s="52">
        <v>432013.99124</v>
      </c>
      <c r="W13" s="52">
        <v>431675.82783999998</v>
      </c>
      <c r="X13" s="44">
        <v>1.000783373490455</v>
      </c>
      <c r="Y13" s="63"/>
      <c r="Z13" s="45">
        <v>0.14000000000000001</v>
      </c>
      <c r="AA13" s="23">
        <v>0.17702845100105374</v>
      </c>
      <c r="AB13" s="23" t="s">
        <v>144</v>
      </c>
      <c r="AC13" s="53">
        <v>45169</v>
      </c>
    </row>
    <row r="14" spans="1:29" x14ac:dyDescent="0.35">
      <c r="A14" s="20" t="s">
        <v>436</v>
      </c>
      <c r="B14" s="70" t="s">
        <v>505</v>
      </c>
      <c r="C14" s="69" t="s">
        <v>180</v>
      </c>
      <c r="D14" s="69" t="s">
        <v>404</v>
      </c>
      <c r="E14" s="19" t="s">
        <v>423</v>
      </c>
      <c r="F14" s="19" t="s">
        <v>478</v>
      </c>
      <c r="G14" s="21">
        <v>1.2999999999999999E-2</v>
      </c>
      <c r="I14" s="22">
        <v>95.12</v>
      </c>
      <c r="J14" s="63"/>
      <c r="K14" s="23">
        <v>-1.353955643E-3</v>
      </c>
      <c r="L14" s="23">
        <v>8.3293635362000009E-4</v>
      </c>
      <c r="M14" s="23">
        <v>2.4407866330999999E-3</v>
      </c>
      <c r="N14" s="23">
        <v>3.6372782306000002E-2</v>
      </c>
      <c r="O14" s="49"/>
      <c r="P14" s="21">
        <v>1.2953367875999999E-2</v>
      </c>
      <c r="Q14" s="21">
        <v>0.14792187355</v>
      </c>
      <c r="R14" s="49"/>
      <c r="S14" s="52">
        <v>563.43753507999998</v>
      </c>
      <c r="T14" s="54" t="s">
        <v>475</v>
      </c>
      <c r="U14" s="63"/>
      <c r="V14" s="52">
        <v>436973.57527999999</v>
      </c>
      <c r="W14" s="52">
        <v>472501.18277999997</v>
      </c>
      <c r="X14" s="44">
        <v>0.92480948451605904</v>
      </c>
      <c r="Y14" s="63"/>
      <c r="Z14" s="45">
        <v>1.25</v>
      </c>
      <c r="AA14" s="23">
        <v>0.15769554247266609</v>
      </c>
      <c r="AB14" s="23" t="s">
        <v>150</v>
      </c>
      <c r="AC14" s="53">
        <v>45169</v>
      </c>
    </row>
    <row r="15" spans="1:29" x14ac:dyDescent="0.35">
      <c r="A15" s="20" t="s">
        <v>417</v>
      </c>
      <c r="B15" s="70" t="s">
        <v>494</v>
      </c>
      <c r="C15" s="69" t="s">
        <v>180</v>
      </c>
      <c r="D15" s="69" t="s">
        <v>404</v>
      </c>
      <c r="E15" s="19" t="s">
        <v>418</v>
      </c>
      <c r="F15" s="19" t="s">
        <v>419</v>
      </c>
      <c r="G15" s="21">
        <v>1.15E-2</v>
      </c>
      <c r="I15" s="22">
        <v>91.2</v>
      </c>
      <c r="J15" s="63"/>
      <c r="K15" s="23">
        <v>9.1844638699999995E-3</v>
      </c>
      <c r="L15" s="23">
        <v>6.4614063812999997E-3</v>
      </c>
      <c r="M15" s="23">
        <v>4.7067875722999995E-2</v>
      </c>
      <c r="N15" s="23">
        <v>3.7820672628999998E-2</v>
      </c>
      <c r="O15" s="49"/>
      <c r="P15" s="21">
        <v>0</v>
      </c>
      <c r="Q15" s="21">
        <v>0.14144479248</v>
      </c>
      <c r="R15" s="49"/>
      <c r="S15" s="52">
        <v>425.38371876999997</v>
      </c>
      <c r="T15" s="54" t="s">
        <v>475</v>
      </c>
      <c r="U15" s="63"/>
      <c r="V15" s="52">
        <v>159678.88800000001</v>
      </c>
      <c r="W15" s="52">
        <v>171323.65869000001</v>
      </c>
      <c r="X15" s="44">
        <v>0.93203057429989555</v>
      </c>
      <c r="Y15" s="63"/>
      <c r="Z15" s="45">
        <v>0</v>
      </c>
      <c r="AA15" s="23">
        <v>0</v>
      </c>
      <c r="AB15" s="23" t="s">
        <v>144</v>
      </c>
      <c r="AC15" s="53">
        <v>45145</v>
      </c>
    </row>
    <row r="16" spans="1:29" s="63" customFormat="1" x14ac:dyDescent="0.35">
      <c r="A16" s="20" t="s">
        <v>440</v>
      </c>
      <c r="B16" s="70" t="s">
        <v>493</v>
      </c>
      <c r="C16" s="69" t="s">
        <v>180</v>
      </c>
      <c r="D16" s="69" t="s">
        <v>404</v>
      </c>
      <c r="E16" s="19" t="s">
        <v>432</v>
      </c>
      <c r="F16" s="19" t="s">
        <v>476</v>
      </c>
      <c r="G16" s="21">
        <v>8.2000000000000007E-3</v>
      </c>
      <c r="I16" s="22">
        <v>120.01</v>
      </c>
      <c r="K16" s="23">
        <v>-2.4106400670000001E-3</v>
      </c>
      <c r="L16" s="23">
        <v>-0.17801369863000002</v>
      </c>
      <c r="M16" s="23">
        <v>1.9420654467E-2</v>
      </c>
      <c r="N16" s="23">
        <v>0.17591539494</v>
      </c>
      <c r="O16" s="49"/>
      <c r="P16" s="21">
        <v>0</v>
      </c>
      <c r="Q16" s="21">
        <v>2.1698576516E-2</v>
      </c>
      <c r="R16" s="49"/>
      <c r="S16" s="52">
        <v>53.537660768999999</v>
      </c>
      <c r="T16" s="54" t="s">
        <v>475</v>
      </c>
      <c r="V16" s="52">
        <v>186015.5</v>
      </c>
      <c r="W16" s="52">
        <v>345024.93855000002</v>
      </c>
      <c r="X16" s="44">
        <v>0.53913639049324302</v>
      </c>
      <c r="Z16" s="45">
        <v>0</v>
      </c>
      <c r="AA16" s="23">
        <v>0</v>
      </c>
      <c r="AB16" s="23" t="s">
        <v>475</v>
      </c>
      <c r="AC16" s="53">
        <v>45044</v>
      </c>
    </row>
    <row r="17" spans="1:29" x14ac:dyDescent="0.35">
      <c r="A17" s="20" t="s">
        <v>439</v>
      </c>
      <c r="B17" s="70" t="s">
        <v>504</v>
      </c>
      <c r="C17" s="69" t="s">
        <v>180</v>
      </c>
      <c r="D17" s="69" t="s">
        <v>404</v>
      </c>
      <c r="E17" s="19" t="s">
        <v>472</v>
      </c>
      <c r="F17" s="19" t="s">
        <v>471</v>
      </c>
      <c r="G17" s="21">
        <v>9.1999999999999998E-3</v>
      </c>
      <c r="I17" s="22">
        <v>10.4</v>
      </c>
      <c r="J17" s="63"/>
      <c r="K17" s="23">
        <v>3.4979671422000001E-2</v>
      </c>
      <c r="L17" s="23">
        <v>7.8877465376000003E-2</v>
      </c>
      <c r="M17" s="23">
        <v>0.14063049013000001</v>
      </c>
      <c r="N17" s="23">
        <v>0.20218211382000001</v>
      </c>
      <c r="O17" s="49"/>
      <c r="P17" s="21">
        <v>1.1684518014E-2</v>
      </c>
      <c r="Q17" s="21">
        <v>0.13412698411999999</v>
      </c>
      <c r="R17" s="49"/>
      <c r="S17" s="52">
        <v>1550.5320022999999</v>
      </c>
      <c r="T17" s="54" t="s">
        <v>475</v>
      </c>
      <c r="U17" s="63"/>
      <c r="V17" s="52">
        <v>312000</v>
      </c>
      <c r="W17" s="52">
        <v>302563.337</v>
      </c>
      <c r="X17" s="44">
        <v>1.0311890498484289</v>
      </c>
      <c r="Y17" s="63"/>
      <c r="Z17" s="45">
        <v>0.12</v>
      </c>
      <c r="AA17" s="23">
        <v>0.13846153846153844</v>
      </c>
      <c r="AB17" s="23" t="s">
        <v>149</v>
      </c>
      <c r="AC17" s="53">
        <v>45153</v>
      </c>
    </row>
    <row r="18" spans="1:29" s="63" customFormat="1" x14ac:dyDescent="0.35">
      <c r="A18" s="20" t="s">
        <v>420</v>
      </c>
      <c r="B18" s="70" t="s">
        <v>496</v>
      </c>
      <c r="C18" s="69" t="s">
        <v>180</v>
      </c>
      <c r="D18" s="69" t="s">
        <v>404</v>
      </c>
      <c r="E18" s="19" t="s">
        <v>407</v>
      </c>
      <c r="F18" s="19" t="s">
        <v>421</v>
      </c>
      <c r="G18" s="21">
        <v>1.1299999999999999E-2</v>
      </c>
      <c r="I18" s="22">
        <v>102.75</v>
      </c>
      <c r="K18" s="23">
        <v>5.3411983070000002E-2</v>
      </c>
      <c r="L18" s="23">
        <v>0.12404676191</v>
      </c>
      <c r="M18" s="23">
        <v>0.21315019113999997</v>
      </c>
      <c r="N18" s="23">
        <v>0.25054129071999998</v>
      </c>
      <c r="O18" s="49"/>
      <c r="P18" s="21">
        <v>1.4256825075999999E-2</v>
      </c>
      <c r="Q18" s="21">
        <v>0.15558974359</v>
      </c>
      <c r="R18" s="49"/>
      <c r="S18" s="52">
        <v>334.10893861</v>
      </c>
      <c r="T18" s="54" t="s">
        <v>475</v>
      </c>
      <c r="V18" s="52">
        <v>87141.966750000007</v>
      </c>
      <c r="W18" s="52">
        <v>80834.990600000005</v>
      </c>
      <c r="X18" s="44">
        <v>1.0780228475711606</v>
      </c>
      <c r="Z18" s="45">
        <v>1.41</v>
      </c>
      <c r="AA18" s="23">
        <v>0.16467153284671532</v>
      </c>
      <c r="AB18" s="23" t="s">
        <v>144</v>
      </c>
      <c r="AC18" s="53">
        <v>45169</v>
      </c>
    </row>
    <row r="19" spans="1:29" s="63" customFormat="1" x14ac:dyDescent="0.35">
      <c r="A19" s="20" t="s">
        <v>406</v>
      </c>
      <c r="B19" s="70" t="s">
        <v>490</v>
      </c>
      <c r="C19" s="69" t="s">
        <v>180</v>
      </c>
      <c r="D19" s="69" t="s">
        <v>404</v>
      </c>
      <c r="E19" s="19" t="s">
        <v>407</v>
      </c>
      <c r="F19" s="19" t="s">
        <v>408</v>
      </c>
      <c r="G19" s="21">
        <v>1E-3</v>
      </c>
      <c r="I19" s="22">
        <v>9.33</v>
      </c>
      <c r="K19" s="23">
        <v>-4.2689434358000001E-3</v>
      </c>
      <c r="L19" s="23">
        <v>7.1635869613999995E-2</v>
      </c>
      <c r="M19" s="23">
        <v>0.13549747951000002</v>
      </c>
      <c r="N19" s="23">
        <v>0.10631226807999999</v>
      </c>
      <c r="O19" s="49"/>
      <c r="P19" s="21">
        <v>0</v>
      </c>
      <c r="Q19" s="21">
        <v>0.1461928934</v>
      </c>
      <c r="R19" s="49"/>
      <c r="S19" s="52">
        <v>299.80497568999999</v>
      </c>
      <c r="T19" s="54" t="s">
        <v>475</v>
      </c>
      <c r="V19" s="52">
        <v>62873.983650000002</v>
      </c>
      <c r="W19" s="52">
        <v>64880.495430000003</v>
      </c>
      <c r="X19" s="44">
        <v>0.96907372906600509</v>
      </c>
      <c r="Z19" s="45">
        <v>0</v>
      </c>
      <c r="AA19" s="23">
        <v>0</v>
      </c>
      <c r="AB19" s="23" t="s">
        <v>144</v>
      </c>
      <c r="AC19" s="53">
        <v>45145</v>
      </c>
    </row>
    <row r="20" spans="1:29" x14ac:dyDescent="0.35">
      <c r="A20" s="20" t="s">
        <v>406</v>
      </c>
      <c r="B20" s="70" t="s">
        <v>498</v>
      </c>
      <c r="C20" s="69" t="s">
        <v>180</v>
      </c>
      <c r="D20" s="69" t="s">
        <v>404</v>
      </c>
      <c r="E20" s="19" t="s">
        <v>425</v>
      </c>
      <c r="F20" s="19" t="s">
        <v>426</v>
      </c>
      <c r="G20" s="21">
        <v>1.4800000000000001E-2</v>
      </c>
      <c r="I20" s="22">
        <v>9.33</v>
      </c>
      <c r="J20" s="63"/>
      <c r="K20" s="23">
        <v>-4.2689434358000001E-3</v>
      </c>
      <c r="L20" s="23">
        <v>7.1635869613999995E-2</v>
      </c>
      <c r="M20" s="23">
        <v>0.13549747951000002</v>
      </c>
      <c r="N20" s="23">
        <v>0.10631226807999999</v>
      </c>
      <c r="O20" s="49"/>
      <c r="P20" s="21">
        <v>0</v>
      </c>
      <c r="Q20" s="21">
        <v>0.1461928934</v>
      </c>
      <c r="R20" s="49"/>
      <c r="S20" s="52">
        <v>299.80497568999999</v>
      </c>
      <c r="T20" s="54" t="s">
        <v>475</v>
      </c>
      <c r="U20" s="63"/>
      <c r="V20" s="52">
        <v>62873.983650000002</v>
      </c>
      <c r="W20" s="52">
        <v>64880.495430000003</v>
      </c>
      <c r="X20" s="44">
        <v>0.96907372906600509</v>
      </c>
      <c r="Y20" s="63"/>
      <c r="Z20" s="45">
        <v>0</v>
      </c>
      <c r="AA20" s="23">
        <v>0</v>
      </c>
      <c r="AB20" s="23" t="s">
        <v>144</v>
      </c>
      <c r="AC20" s="53">
        <v>45145</v>
      </c>
    </row>
    <row r="21" spans="1:29" x14ac:dyDescent="0.35">
      <c r="A21" s="20" t="s">
        <v>438</v>
      </c>
      <c r="B21" s="70" t="s">
        <v>501</v>
      </c>
      <c r="C21" s="69" t="s">
        <v>180</v>
      </c>
      <c r="D21" s="69" t="s">
        <v>404</v>
      </c>
      <c r="E21" s="19" t="s">
        <v>473</v>
      </c>
      <c r="F21" s="19" t="s">
        <v>474</v>
      </c>
      <c r="G21" s="21">
        <v>1.15E-2</v>
      </c>
      <c r="I21" s="22">
        <v>90</v>
      </c>
      <c r="J21" s="63"/>
      <c r="K21" s="23">
        <v>4.163050271E-3</v>
      </c>
      <c r="L21" s="23">
        <v>0.1119847798</v>
      </c>
      <c r="M21" s="23">
        <v>4.6938244601000004E-2</v>
      </c>
      <c r="N21" s="23">
        <v>3.9353482901999998E-2</v>
      </c>
      <c r="O21" s="49"/>
      <c r="P21" s="21">
        <v>1.2450418687E-2</v>
      </c>
      <c r="Q21" s="21">
        <v>0.13251325132</v>
      </c>
      <c r="R21" s="49"/>
      <c r="S21" s="52">
        <v>35.585814769000002</v>
      </c>
      <c r="T21" s="54" t="s">
        <v>475</v>
      </c>
      <c r="U21" s="63"/>
      <c r="V21" s="52">
        <v>50131.71</v>
      </c>
      <c r="W21" s="52">
        <v>52860.690750000002</v>
      </c>
      <c r="X21" s="44">
        <v>0.94837409970848707</v>
      </c>
      <c r="Y21" s="63"/>
      <c r="Z21" s="45">
        <v>1.1299999999999999</v>
      </c>
      <c r="AA21" s="23">
        <v>0.15066666666666664</v>
      </c>
      <c r="AB21" s="23" t="s">
        <v>144</v>
      </c>
      <c r="AC21" s="53">
        <v>45169</v>
      </c>
    </row>
    <row r="22" spans="1:29" s="63" customFormat="1" x14ac:dyDescent="0.35">
      <c r="A22" s="20" t="s">
        <v>434</v>
      </c>
      <c r="B22" s="70" t="s">
        <v>500</v>
      </c>
      <c r="C22" s="69" t="s">
        <v>180</v>
      </c>
      <c r="D22" s="69" t="s">
        <v>404</v>
      </c>
      <c r="E22" s="19" t="s">
        <v>472</v>
      </c>
      <c r="F22" s="19" t="s">
        <v>241</v>
      </c>
      <c r="G22" s="21">
        <v>1.0999999999999999E-2</v>
      </c>
      <c r="I22" s="22">
        <v>9.68</v>
      </c>
      <c r="K22" s="23">
        <v>1.5739769149000001E-2</v>
      </c>
      <c r="L22" s="23">
        <v>6.9478207546000009E-2</v>
      </c>
      <c r="M22" s="23">
        <v>7.7709259008999998E-2</v>
      </c>
      <c r="N22" s="23">
        <v>0.19588103985999999</v>
      </c>
      <c r="O22" s="49"/>
      <c r="P22" s="21">
        <v>0</v>
      </c>
      <c r="Q22" s="21">
        <v>0.16700715015000001</v>
      </c>
      <c r="R22" s="49"/>
      <c r="S22" s="52">
        <v>275.14752969</v>
      </c>
      <c r="T22" s="54" t="s">
        <v>475</v>
      </c>
      <c r="V22" s="52">
        <v>87439.430319999999</v>
      </c>
      <c r="W22" s="52">
        <v>88445.451409999994</v>
      </c>
      <c r="X22" s="44">
        <v>0.98862551918768038</v>
      </c>
      <c r="Z22" s="45">
        <v>0</v>
      </c>
      <c r="AA22" s="23">
        <v>0</v>
      </c>
      <c r="AB22" s="23" t="s">
        <v>144</v>
      </c>
      <c r="AC22" s="53">
        <v>45145</v>
      </c>
    </row>
    <row r="23" spans="1:29" s="63" customFormat="1" x14ac:dyDescent="0.35">
      <c r="A23" s="20" t="s">
        <v>412</v>
      </c>
      <c r="B23" s="70" t="s">
        <v>499</v>
      </c>
      <c r="C23" s="69" t="s">
        <v>180</v>
      </c>
      <c r="D23" s="69" t="s">
        <v>404</v>
      </c>
      <c r="E23" s="19" t="s">
        <v>405</v>
      </c>
      <c r="F23" s="19" t="s">
        <v>413</v>
      </c>
      <c r="G23" s="21">
        <v>1.2E-2</v>
      </c>
      <c r="I23" s="22">
        <v>11</v>
      </c>
      <c r="K23" s="23">
        <v>1.064852564E-2</v>
      </c>
      <c r="L23" s="23">
        <v>0.13416912856999999</v>
      </c>
      <c r="M23" s="23">
        <v>0.25269887807000002</v>
      </c>
      <c r="N23" s="23">
        <v>0.24281698198000001</v>
      </c>
      <c r="O23" s="49"/>
      <c r="P23" s="21">
        <v>1.0702070207000002E-2</v>
      </c>
      <c r="Q23" s="21">
        <v>0.16667399279</v>
      </c>
      <c r="R23" s="49"/>
      <c r="S23" s="52">
        <v>225.75164061000001</v>
      </c>
      <c r="T23" s="54" t="s">
        <v>475</v>
      </c>
      <c r="V23" s="52">
        <v>44870.165999999997</v>
      </c>
      <c r="W23" s="52">
        <v>43154.681700000001</v>
      </c>
      <c r="X23" s="44">
        <v>1.039751985935746</v>
      </c>
      <c r="Z23" s="45">
        <v>0.11890000000000001</v>
      </c>
      <c r="AA23" s="23">
        <v>0.12970909090909091</v>
      </c>
      <c r="AB23" s="23" t="s">
        <v>531</v>
      </c>
      <c r="AC23" s="53">
        <v>45154</v>
      </c>
    </row>
    <row r="24" spans="1:29" x14ac:dyDescent="0.35">
      <c r="A24" s="20" t="s">
        <v>409</v>
      </c>
      <c r="B24" s="70" t="s">
        <v>491</v>
      </c>
      <c r="C24" s="69" t="s">
        <v>180</v>
      </c>
      <c r="D24" s="69" t="s">
        <v>404</v>
      </c>
      <c r="E24" s="19" t="s">
        <v>410</v>
      </c>
      <c r="F24" s="19" t="s">
        <v>411</v>
      </c>
      <c r="G24" s="21">
        <v>6.0000000000000001E-3</v>
      </c>
      <c r="I24" s="22">
        <v>99.75</v>
      </c>
      <c r="J24" s="63"/>
      <c r="K24" s="23">
        <v>1.0945576162999999E-2</v>
      </c>
      <c r="L24" s="23">
        <v>2.6152133647000003E-2</v>
      </c>
      <c r="M24" s="23">
        <v>0.12065240832</v>
      </c>
      <c r="N24" s="23">
        <v>0.16432134500000001</v>
      </c>
      <c r="O24" s="49"/>
      <c r="P24" s="21">
        <v>0</v>
      </c>
      <c r="Q24" s="21">
        <v>0.17597299903999999</v>
      </c>
      <c r="R24" s="49"/>
      <c r="S24" s="52">
        <v>757.65800000000002</v>
      </c>
      <c r="T24" s="54" t="s">
        <v>475</v>
      </c>
      <c r="U24" s="63"/>
      <c r="V24" s="52">
        <v>188419.86975000001</v>
      </c>
      <c r="W24" s="52">
        <v>187134.25383</v>
      </c>
      <c r="X24" s="44">
        <v>1.0068700192171547</v>
      </c>
      <c r="Y24" s="63"/>
      <c r="Z24" s="45">
        <v>0</v>
      </c>
      <c r="AA24" s="23">
        <v>0</v>
      </c>
      <c r="AB24" s="23" t="s">
        <v>144</v>
      </c>
      <c r="AC24" s="53">
        <v>45145</v>
      </c>
    </row>
    <row r="25" spans="1:29" x14ac:dyDescent="0.35">
      <c r="A25" s="20" t="s">
        <v>437</v>
      </c>
      <c r="B25" s="70" t="s">
        <v>495</v>
      </c>
      <c r="C25" s="69" t="s">
        <v>180</v>
      </c>
      <c r="D25" s="69" t="s">
        <v>404</v>
      </c>
      <c r="E25" s="19" t="s">
        <v>410</v>
      </c>
      <c r="F25" s="19" t="s">
        <v>477</v>
      </c>
      <c r="G25" s="21" t="s">
        <v>475</v>
      </c>
      <c r="I25" s="22">
        <v>25</v>
      </c>
      <c r="J25" s="63"/>
      <c r="K25" s="23">
        <v>-1.7053704560999999E-2</v>
      </c>
      <c r="L25" s="23">
        <v>-5.7770805622000002E-2</v>
      </c>
      <c r="M25" s="23">
        <v>0.20312850467000002</v>
      </c>
      <c r="N25" s="23" t="s">
        <v>475</v>
      </c>
      <c r="O25" s="49"/>
      <c r="P25" s="21">
        <v>8.5736554949000007E-3</v>
      </c>
      <c r="Q25" s="21">
        <v>6.5031982943E-2</v>
      </c>
      <c r="R25" s="49"/>
      <c r="S25" s="52">
        <v>23.496775384999999</v>
      </c>
      <c r="T25" s="54" t="s">
        <v>475</v>
      </c>
      <c r="U25" s="63"/>
      <c r="V25" s="52">
        <v>6206.3</v>
      </c>
      <c r="W25" s="52">
        <v>5969.4801699999998</v>
      </c>
      <c r="X25" s="44">
        <v>1.0396717676004945</v>
      </c>
      <c r="Y25" s="63"/>
      <c r="Z25" s="45">
        <v>0.22</v>
      </c>
      <c r="AA25" s="23">
        <v>0.1056</v>
      </c>
      <c r="AB25" s="23" t="s">
        <v>146</v>
      </c>
      <c r="AC25" s="53">
        <v>45169</v>
      </c>
    </row>
    <row r="26" spans="1:29" s="63" customFormat="1" x14ac:dyDescent="0.35">
      <c r="B26" s="1"/>
      <c r="C26" s="1"/>
    </row>
    <row r="27" spans="1:29" x14ac:dyDescent="0.35">
      <c r="A27" s="74" t="s">
        <v>132</v>
      </c>
    </row>
    <row r="28" spans="1:29" x14ac:dyDescent="0.35">
      <c r="A28" s="74" t="s">
        <v>344</v>
      </c>
    </row>
  </sheetData>
  <autoFilter ref="A6:AC25" xr:uid="{5C6B3C49-6C19-4045-BBD1-BE3108F1D6F9}">
    <sortState xmlns:xlrd2="http://schemas.microsoft.com/office/spreadsheetml/2017/richdata2" ref="A7:AC25">
      <sortCondition descending="1" ref="W6:W25"/>
    </sortState>
  </autoFilter>
  <mergeCells count="6">
    <mergeCell ref="Z2:AC2"/>
    <mergeCell ref="B2:G2"/>
    <mergeCell ref="K2:N2"/>
    <mergeCell ref="P2:Q2"/>
    <mergeCell ref="S2:T2"/>
    <mergeCell ref="V2:X2"/>
  </mergeCells>
  <conditionalFormatting sqref="A5 B27:C1048576">
    <cfRule type="cellIs" dxfId="35" priority="7" operator="equal">
      <formula>1</formula>
    </cfRule>
    <cfRule type="cellIs" dxfId="34" priority="8" operator="equal">
      <formula>5</formula>
    </cfRule>
    <cfRule type="cellIs" dxfId="33" priority="9" operator="equal">
      <formula>4</formula>
    </cfRule>
    <cfRule type="cellIs" dxfId="32" priority="10" operator="equal">
      <formula>3</formula>
    </cfRule>
    <cfRule type="cellIs" dxfId="31" priority="11" operator="equal">
      <formula>2</formula>
    </cfRule>
    <cfRule type="cellIs" dxfId="30" priority="12" operator="equal">
      <formula>1</formula>
    </cfRule>
  </conditionalFormatting>
  <conditionalFormatting sqref="B2 B4:C5">
    <cfRule type="cellIs" dxfId="29" priority="13" operator="equal">
      <formula>1</formula>
    </cfRule>
    <cfRule type="cellIs" dxfId="28" priority="14" operator="equal">
      <formula>5</formula>
    </cfRule>
    <cfRule type="cellIs" dxfId="27" priority="15" operator="equal">
      <formula>4</formula>
    </cfRule>
    <cfRule type="cellIs" dxfId="26" priority="16" operator="equal">
      <formula>3</formula>
    </cfRule>
    <cfRule type="cellIs" dxfId="25" priority="17" operator="equal">
      <formula>2</formula>
    </cfRule>
    <cfRule type="cellIs" dxfId="24" priority="18" operator="equal">
      <formula>1</formula>
    </cfRule>
  </conditionalFormatting>
  <conditionalFormatting sqref="B26:C26">
    <cfRule type="cellIs" dxfId="23" priority="1" operator="equal">
      <formula>1</formula>
    </cfRule>
    <cfRule type="cellIs" dxfId="22" priority="2" operator="equal">
      <formula>5</formula>
    </cfRule>
    <cfRule type="cellIs" dxfId="21" priority="3" operator="equal">
      <formula>4</formula>
    </cfRule>
    <cfRule type="cellIs" dxfId="20" priority="4" operator="equal">
      <formula>3</formula>
    </cfRule>
    <cfRule type="cellIs" dxfId="19" priority="5" operator="equal">
      <formula>2</formula>
    </cfRule>
    <cfRule type="cellIs" dxfId="18" priority="6" operator="equal">
      <formula>1</formula>
    </cfRule>
  </conditionalFormatting>
  <pageMargins left="0.511811024" right="0.511811024" top="0.78740157499999996" bottom="0.78740157499999996" header="0.31496062000000002" footer="0.31496062000000002"/>
  <headerFooter>
    <oddFooter>&amp;R_x000D_&amp;1#&amp;"Calibri"&amp;10&amp;K008000 [ CLASSIFICAÇÃO: PÚBLICA ]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19E629-768F-412A-BE09-9E2FF37C4380}">
  <dimension ref="A2:AD27"/>
  <sheetViews>
    <sheetView showGridLines="0" zoomScaleNormal="100" workbookViewId="0">
      <selection activeCell="A4" sqref="A4"/>
    </sheetView>
  </sheetViews>
  <sheetFormatPr defaultColWidth="0" defaultRowHeight="14.5" x14ac:dyDescent="0.35"/>
  <cols>
    <col min="1" max="1" width="17" style="63" customWidth="1"/>
    <col min="2" max="2" width="49.453125" style="1" customWidth="1"/>
    <col min="3" max="3" width="17.1796875" style="1" customWidth="1"/>
    <col min="4" max="4" width="17.1796875" style="63" customWidth="1"/>
    <col min="5" max="6" width="25.81640625" style="63" customWidth="1"/>
    <col min="7" max="7" width="14.26953125" style="63" customWidth="1"/>
    <col min="8" max="8" width="1.1796875" style="63" customWidth="1"/>
    <col min="9" max="9" width="14.453125" style="63" customWidth="1"/>
    <col min="10" max="10" width="1.1796875" style="63" customWidth="1"/>
    <col min="11" max="14" width="14.54296875" style="63" customWidth="1"/>
    <col min="15" max="15" width="1.1796875" style="63" customWidth="1"/>
    <col min="16" max="17" width="9.1796875" style="63" customWidth="1"/>
    <col min="18" max="18" width="1" style="63" customWidth="1"/>
    <col min="19" max="20" width="9.1796875" style="63" customWidth="1"/>
    <col min="21" max="21" width="1" style="63" customWidth="1"/>
    <col min="22" max="24" width="9.1796875" style="63" customWidth="1"/>
    <col min="25" max="25" width="1.7265625" style="63" customWidth="1"/>
    <col min="26" max="27" width="9.1796875" style="63" customWidth="1"/>
    <col min="28" max="28" width="12.453125" style="63" bestFit="1" customWidth="1"/>
    <col min="29" max="29" width="10.54296875" style="63" bestFit="1" customWidth="1"/>
    <col min="30" max="30" width="1.54296875" style="63" customWidth="1"/>
    <col min="31" max="16384" width="9.1796875" style="63" hidden="1"/>
  </cols>
  <sheetData>
    <row r="2" spans="1:29" ht="37" customHeight="1" x14ac:dyDescent="0.35">
      <c r="A2" s="75" t="s">
        <v>462</v>
      </c>
      <c r="B2" s="87" t="s">
        <v>101</v>
      </c>
      <c r="C2" s="87"/>
      <c r="D2" s="87"/>
      <c r="E2" s="87"/>
      <c r="F2" s="87"/>
      <c r="G2" s="87"/>
      <c r="I2" s="78" t="s">
        <v>102</v>
      </c>
      <c r="K2" s="85" t="s">
        <v>48</v>
      </c>
      <c r="L2" s="85"/>
      <c r="M2" s="85"/>
      <c r="N2" s="85"/>
      <c r="P2" s="84" t="s">
        <v>107</v>
      </c>
      <c r="Q2" s="84"/>
      <c r="S2" s="86" t="s">
        <v>109</v>
      </c>
      <c r="T2" s="86"/>
      <c r="V2" s="86" t="s">
        <v>342</v>
      </c>
      <c r="W2" s="86"/>
      <c r="X2" s="86"/>
      <c r="Z2" s="83" t="s">
        <v>114</v>
      </c>
      <c r="AA2" s="83"/>
      <c r="AB2" s="83"/>
      <c r="AC2" s="83"/>
    </row>
    <row r="3" spans="1:29" ht="14.25" customHeight="1" x14ac:dyDescent="0.35">
      <c r="A3" s="64"/>
      <c r="B3" s="80"/>
      <c r="C3" s="80"/>
      <c r="D3" s="80"/>
      <c r="E3" s="80"/>
      <c r="F3" s="80"/>
      <c r="G3" s="80"/>
      <c r="I3" s="78"/>
      <c r="K3" s="78"/>
      <c r="L3" s="78"/>
      <c r="M3" s="78"/>
      <c r="N3" s="78"/>
      <c r="P3" s="77"/>
      <c r="Q3" s="77"/>
      <c r="S3" s="79"/>
      <c r="T3" s="79"/>
      <c r="V3" s="79"/>
      <c r="W3" s="79"/>
      <c r="X3" s="79"/>
      <c r="Z3" s="76"/>
      <c r="AA3" s="76"/>
      <c r="AB3" s="76"/>
      <c r="AC3" s="76"/>
    </row>
    <row r="4" spans="1:29" ht="15.5" x14ac:dyDescent="0.45">
      <c r="A4" s="66">
        <v>45177</v>
      </c>
      <c r="B4" s="6"/>
      <c r="C4" s="6"/>
      <c r="D4" s="7"/>
      <c r="E4" s="7"/>
      <c r="F4" s="7"/>
      <c r="G4" s="67"/>
      <c r="I4" s="9"/>
      <c r="K4" s="57" t="s">
        <v>108</v>
      </c>
      <c r="L4" s="57"/>
      <c r="M4" s="57"/>
      <c r="N4" s="57"/>
      <c r="P4" s="57" t="s">
        <v>108</v>
      </c>
      <c r="Q4" s="57"/>
      <c r="S4" s="10" t="s">
        <v>118</v>
      </c>
      <c r="T4" s="10" t="s">
        <v>112</v>
      </c>
      <c r="V4" s="10" t="s">
        <v>118</v>
      </c>
      <c r="W4" s="10" t="s">
        <v>118</v>
      </c>
      <c r="X4" s="10" t="s">
        <v>112</v>
      </c>
      <c r="Z4" s="50" t="s">
        <v>111</v>
      </c>
      <c r="AA4" s="50" t="s">
        <v>112</v>
      </c>
      <c r="AB4" s="50" t="s">
        <v>142</v>
      </c>
      <c r="AC4" s="50" t="s">
        <v>117</v>
      </c>
    </row>
    <row r="5" spans="1:29" ht="39" x14ac:dyDescent="0.35">
      <c r="A5" s="68" t="s">
        <v>49</v>
      </c>
      <c r="B5" s="68" t="s">
        <v>3</v>
      </c>
      <c r="C5" s="68" t="s">
        <v>133</v>
      </c>
      <c r="D5" s="68" t="s">
        <v>50</v>
      </c>
      <c r="E5" s="68" t="s">
        <v>143</v>
      </c>
      <c r="F5" s="68" t="s">
        <v>1</v>
      </c>
      <c r="G5" s="68" t="s">
        <v>99</v>
      </c>
      <c r="H5" s="1"/>
      <c r="I5" s="14" t="s">
        <v>105</v>
      </c>
      <c r="J5" s="1"/>
      <c r="K5" s="14" t="s">
        <v>343</v>
      </c>
      <c r="L5" s="13" t="s">
        <v>103</v>
      </c>
      <c r="M5" s="13" t="s">
        <v>100</v>
      </c>
      <c r="N5" s="15" t="s">
        <v>104</v>
      </c>
      <c r="O5" s="1"/>
      <c r="P5" s="11" t="s">
        <v>106</v>
      </c>
      <c r="Q5" s="13" t="s">
        <v>2</v>
      </c>
      <c r="R5" s="1"/>
      <c r="S5" s="17" t="s">
        <v>110</v>
      </c>
      <c r="T5" s="16" t="s">
        <v>119</v>
      </c>
      <c r="U5" s="1"/>
      <c r="V5" s="17" t="s">
        <v>340</v>
      </c>
      <c r="W5" s="17" t="s">
        <v>341</v>
      </c>
      <c r="X5" s="17" t="s">
        <v>113</v>
      </c>
      <c r="Y5" s="1"/>
      <c r="Z5" s="11" t="s">
        <v>115</v>
      </c>
      <c r="AA5" s="13" t="s">
        <v>116</v>
      </c>
      <c r="AB5" s="13" t="s">
        <v>378</v>
      </c>
      <c r="AC5" s="13" t="s">
        <v>393</v>
      </c>
    </row>
    <row r="7" spans="1:29" x14ac:dyDescent="0.35">
      <c r="A7" s="69" t="s">
        <v>447</v>
      </c>
      <c r="B7" s="70" t="s">
        <v>508</v>
      </c>
      <c r="C7" s="69"/>
      <c r="D7" s="69" t="s">
        <v>451</v>
      </c>
      <c r="E7" s="70" t="s">
        <v>204</v>
      </c>
      <c r="F7" s="70" t="s">
        <v>205</v>
      </c>
      <c r="G7" s="71">
        <v>1.1299999999999999E-2</v>
      </c>
      <c r="I7" s="22">
        <v>135.47</v>
      </c>
      <c r="K7" s="23">
        <v>2.1243333699999999E-2</v>
      </c>
      <c r="L7" s="23">
        <v>6.3280735995999995E-2</v>
      </c>
      <c r="M7" s="23">
        <v>0.15863706156999999</v>
      </c>
      <c r="N7" s="23">
        <v>0.13243655621</v>
      </c>
      <c r="O7" s="49"/>
      <c r="P7" s="21">
        <v>7.4833495472999998E-3</v>
      </c>
      <c r="Q7" s="21">
        <v>0.10638297872000001</v>
      </c>
      <c r="R7" s="49"/>
      <c r="S7" s="52">
        <v>2822.7360788000001</v>
      </c>
      <c r="T7" s="54" t="s">
        <v>475</v>
      </c>
      <c r="U7" s="55"/>
      <c r="V7" s="52" t="s">
        <v>0</v>
      </c>
      <c r="W7" s="52" t="s">
        <v>0</v>
      </c>
      <c r="X7" s="44" t="s">
        <v>349</v>
      </c>
      <c r="Z7" s="45">
        <v>1</v>
      </c>
      <c r="AA7" s="23">
        <v>8.858049752712778E-2</v>
      </c>
      <c r="AB7" s="23" t="s">
        <v>465</v>
      </c>
      <c r="AC7" s="53">
        <v>45169</v>
      </c>
    </row>
    <row r="8" spans="1:29" x14ac:dyDescent="0.35">
      <c r="A8" s="69" t="s">
        <v>443</v>
      </c>
      <c r="B8" s="70" t="s">
        <v>511</v>
      </c>
      <c r="C8" s="69"/>
      <c r="D8" s="69" t="s">
        <v>451</v>
      </c>
      <c r="E8" s="70" t="s">
        <v>197</v>
      </c>
      <c r="F8" s="70" t="s">
        <v>197</v>
      </c>
      <c r="G8" s="71">
        <v>7.4999999999999997E-3</v>
      </c>
      <c r="I8" s="22">
        <v>97.79</v>
      </c>
      <c r="K8" s="23">
        <v>6.0586113164000005E-2</v>
      </c>
      <c r="L8" s="23">
        <v>0.12823849237999999</v>
      </c>
      <c r="M8" s="23">
        <v>0.20230969926</v>
      </c>
      <c r="N8" s="23">
        <v>0.20338771627999999</v>
      </c>
      <c r="O8" s="49"/>
      <c r="P8" s="21">
        <v>1.3376136971999998E-2</v>
      </c>
      <c r="Q8" s="21">
        <v>0.1519119958</v>
      </c>
      <c r="R8" s="49"/>
      <c r="S8" s="52">
        <v>1251.3092733999999</v>
      </c>
      <c r="T8" s="54" t="s">
        <v>475</v>
      </c>
      <c r="U8" s="55"/>
      <c r="V8" s="52" t="s">
        <v>0</v>
      </c>
      <c r="W8" s="52" t="s">
        <v>0</v>
      </c>
      <c r="X8" s="44" t="s">
        <v>349</v>
      </c>
      <c r="Z8" s="45">
        <v>1.25</v>
      </c>
      <c r="AA8" s="23">
        <v>0.15338991716944472</v>
      </c>
      <c r="AB8" s="23" t="s">
        <v>466</v>
      </c>
      <c r="AC8" s="53">
        <v>45152</v>
      </c>
    </row>
    <row r="9" spans="1:29" x14ac:dyDescent="0.35">
      <c r="A9" s="69" t="s">
        <v>458</v>
      </c>
      <c r="B9" s="70" t="s">
        <v>509</v>
      </c>
      <c r="C9" s="69"/>
      <c r="D9" s="69" t="s">
        <v>454</v>
      </c>
      <c r="E9" s="70" t="s">
        <v>197</v>
      </c>
      <c r="F9" s="70" t="s">
        <v>479</v>
      </c>
      <c r="G9" s="71">
        <v>6.0000000000000001E-3</v>
      </c>
      <c r="I9" s="22">
        <v>70.010000000000005</v>
      </c>
      <c r="K9" s="23">
        <v>-2.8559188922000001E-4</v>
      </c>
      <c r="L9" s="23">
        <v>3.4599070910000002E-2</v>
      </c>
      <c r="M9" s="23">
        <v>0.1159784562</v>
      </c>
      <c r="N9" s="23">
        <v>8.5297825970000005E-2</v>
      </c>
      <c r="O9" s="49"/>
      <c r="P9" s="21">
        <v>0</v>
      </c>
      <c r="Q9" s="21">
        <v>0.1087555066</v>
      </c>
      <c r="R9" s="49"/>
      <c r="S9" s="52">
        <v>1434.2231865000001</v>
      </c>
      <c r="T9" s="54" t="s">
        <v>475</v>
      </c>
      <c r="U9" s="55"/>
      <c r="V9" s="52" t="s">
        <v>0</v>
      </c>
      <c r="W9" s="52" t="s">
        <v>0</v>
      </c>
      <c r="X9" s="44" t="s">
        <v>349</v>
      </c>
      <c r="Z9" s="45">
        <v>0</v>
      </c>
      <c r="AA9" s="23">
        <v>0</v>
      </c>
      <c r="AB9" s="23" t="s">
        <v>468</v>
      </c>
      <c r="AC9" s="53">
        <v>45133</v>
      </c>
    </row>
    <row r="10" spans="1:29" x14ac:dyDescent="0.35">
      <c r="A10" s="69" t="s">
        <v>455</v>
      </c>
      <c r="B10" s="70" t="s">
        <v>512</v>
      </c>
      <c r="C10" s="69"/>
      <c r="D10" s="69" t="s">
        <v>454</v>
      </c>
      <c r="E10" s="70" t="s">
        <v>197</v>
      </c>
      <c r="F10" s="70" t="s">
        <v>197</v>
      </c>
      <c r="G10" s="71">
        <v>1.0999999999999999E-2</v>
      </c>
      <c r="I10" s="22">
        <v>121</v>
      </c>
      <c r="K10" s="23">
        <v>3.5072711717999999E-2</v>
      </c>
      <c r="L10" s="23">
        <v>0.19425453303000001</v>
      </c>
      <c r="M10" s="23">
        <v>0.40944014261</v>
      </c>
      <c r="N10" s="23">
        <v>0.52060133009999998</v>
      </c>
      <c r="O10" s="49"/>
      <c r="P10" s="21">
        <v>0</v>
      </c>
      <c r="Q10" s="21">
        <v>0.23932135728999998</v>
      </c>
      <c r="R10" s="49"/>
      <c r="S10" s="52">
        <v>536.83407738000005</v>
      </c>
      <c r="T10" s="54" t="s">
        <v>475</v>
      </c>
      <c r="U10" s="55"/>
      <c r="V10" s="52" t="s">
        <v>0</v>
      </c>
      <c r="W10" s="52" t="s">
        <v>0</v>
      </c>
      <c r="X10" s="44" t="s">
        <v>349</v>
      </c>
      <c r="Z10" s="45">
        <v>0</v>
      </c>
      <c r="AA10" s="23">
        <v>0</v>
      </c>
      <c r="AB10" s="23" t="s">
        <v>464</v>
      </c>
      <c r="AC10" s="53">
        <v>45127</v>
      </c>
    </row>
    <row r="11" spans="1:29" x14ac:dyDescent="0.35">
      <c r="A11" s="69" t="s">
        <v>444</v>
      </c>
      <c r="B11" s="70" t="s">
        <v>510</v>
      </c>
      <c r="C11" s="69"/>
      <c r="D11" s="69" t="s">
        <v>451</v>
      </c>
      <c r="E11" s="70" t="s">
        <v>197</v>
      </c>
      <c r="F11" s="70" t="s">
        <v>294</v>
      </c>
      <c r="G11" s="71">
        <v>0.01</v>
      </c>
      <c r="I11" s="22">
        <v>102.89</v>
      </c>
      <c r="K11" s="23">
        <v>1.8118919644999999E-2</v>
      </c>
      <c r="L11" s="23">
        <v>9.9573995837999987E-2</v>
      </c>
      <c r="M11" s="23">
        <v>0.15247921099</v>
      </c>
      <c r="N11" s="23">
        <v>0.16272025642999999</v>
      </c>
      <c r="O11" s="49"/>
      <c r="P11" s="21">
        <v>1.4628437683E-2</v>
      </c>
      <c r="Q11" s="21">
        <v>0.12258321706</v>
      </c>
      <c r="R11" s="49"/>
      <c r="S11" s="52">
        <v>618.85383722999995</v>
      </c>
      <c r="T11" s="54" t="s">
        <v>475</v>
      </c>
      <c r="U11" s="55"/>
      <c r="V11" s="52" t="s">
        <v>0</v>
      </c>
      <c r="W11" s="52" t="s">
        <v>0</v>
      </c>
      <c r="X11" s="44" t="s">
        <v>349</v>
      </c>
      <c r="Z11" s="45">
        <v>1.5</v>
      </c>
      <c r="AA11" s="23">
        <v>0.17494411507435126</v>
      </c>
      <c r="AB11" s="23" t="s">
        <v>467</v>
      </c>
      <c r="AC11" s="53">
        <v>45169</v>
      </c>
    </row>
    <row r="12" spans="1:29" x14ac:dyDescent="0.35">
      <c r="A12" s="69" t="s">
        <v>449</v>
      </c>
      <c r="B12" s="70" t="s">
        <v>515</v>
      </c>
      <c r="C12" s="69"/>
      <c r="D12" s="69" t="s">
        <v>451</v>
      </c>
      <c r="E12" s="70" t="s">
        <v>197</v>
      </c>
      <c r="F12" s="70" t="s">
        <v>482</v>
      </c>
      <c r="G12" s="71">
        <v>0.01</v>
      </c>
      <c r="I12" s="22">
        <v>107.79</v>
      </c>
      <c r="K12" s="23">
        <v>2.9400593768999998E-2</v>
      </c>
      <c r="L12" s="23">
        <v>9.9356335379999994E-2</v>
      </c>
      <c r="M12" s="23">
        <v>0.11649406827</v>
      </c>
      <c r="N12" s="23">
        <v>0.17159972160999998</v>
      </c>
      <c r="O12" s="49"/>
      <c r="P12" s="21">
        <v>1.6444277391E-2</v>
      </c>
      <c r="Q12" s="21">
        <v>0.11565332326</v>
      </c>
      <c r="R12" s="49"/>
      <c r="S12" s="52">
        <v>1641.1132143</v>
      </c>
      <c r="T12" s="54" t="s">
        <v>475</v>
      </c>
      <c r="U12" s="55"/>
      <c r="V12" s="52" t="s">
        <v>0</v>
      </c>
      <c r="W12" s="52" t="s">
        <v>0</v>
      </c>
      <c r="X12" s="44" t="s">
        <v>349</v>
      </c>
      <c r="Z12" s="45">
        <v>1.75</v>
      </c>
      <c r="AA12" s="23">
        <v>0.19482326746451431</v>
      </c>
      <c r="AB12" s="23" t="s">
        <v>467</v>
      </c>
      <c r="AC12" s="53">
        <v>45169</v>
      </c>
    </row>
    <row r="13" spans="1:29" x14ac:dyDescent="0.35">
      <c r="A13" s="69" t="s">
        <v>446</v>
      </c>
      <c r="B13" s="70" t="s">
        <v>516</v>
      </c>
      <c r="C13" s="69"/>
      <c r="D13" s="69" t="s">
        <v>451</v>
      </c>
      <c r="E13" s="70" t="s">
        <v>204</v>
      </c>
      <c r="F13" s="70" t="s">
        <v>483</v>
      </c>
      <c r="G13" s="71">
        <v>8.5000000000000006E-3</v>
      </c>
      <c r="I13" s="22">
        <v>104.74</v>
      </c>
      <c r="K13" s="23">
        <v>1.7177642650000002E-2</v>
      </c>
      <c r="L13" s="23">
        <v>5.6912701258999998E-2</v>
      </c>
      <c r="M13" s="23">
        <v>0.13369679923</v>
      </c>
      <c r="N13" s="23">
        <v>0.10308066437000001</v>
      </c>
      <c r="O13" s="49"/>
      <c r="P13" s="21">
        <v>1.0380622837E-2</v>
      </c>
      <c r="Q13" s="21">
        <v>0.11277351786000001</v>
      </c>
      <c r="R13" s="49"/>
      <c r="S13" s="52">
        <v>990.37673907999999</v>
      </c>
      <c r="T13" s="54" t="s">
        <v>475</v>
      </c>
      <c r="U13" s="55"/>
      <c r="V13" s="52" t="s">
        <v>0</v>
      </c>
      <c r="W13" s="52" t="s">
        <v>0</v>
      </c>
      <c r="X13" s="44" t="s">
        <v>349</v>
      </c>
      <c r="Z13" s="45">
        <v>1.08</v>
      </c>
      <c r="AA13" s="23">
        <v>0.12373496276494178</v>
      </c>
      <c r="AB13" s="23" t="s">
        <v>465</v>
      </c>
      <c r="AC13" s="53">
        <v>45169</v>
      </c>
    </row>
    <row r="14" spans="1:29" x14ac:dyDescent="0.35">
      <c r="A14" s="69" t="s">
        <v>459</v>
      </c>
      <c r="B14" s="70" t="s">
        <v>513</v>
      </c>
      <c r="C14" s="69"/>
      <c r="D14" s="69" t="s">
        <v>454</v>
      </c>
      <c r="E14" s="70" t="s">
        <v>197</v>
      </c>
      <c r="F14" s="70" t="s">
        <v>480</v>
      </c>
      <c r="G14" s="71">
        <v>1.0999999999999999E-2</v>
      </c>
      <c r="I14" s="22">
        <v>90.36</v>
      </c>
      <c r="K14" s="23">
        <v>3.9999999990000005E-3</v>
      </c>
      <c r="L14" s="23">
        <v>0.11115853590000001</v>
      </c>
      <c r="M14" s="23">
        <v>0.17452735892999999</v>
      </c>
      <c r="N14" s="23">
        <v>0.12914584202000001</v>
      </c>
      <c r="O14" s="49"/>
      <c r="P14" s="21">
        <v>0</v>
      </c>
      <c r="Q14" s="21">
        <v>9.0754395916E-2</v>
      </c>
      <c r="R14" s="49"/>
      <c r="S14" s="52">
        <v>286.99024523000003</v>
      </c>
      <c r="T14" s="54" t="s">
        <v>475</v>
      </c>
      <c r="U14" s="55"/>
      <c r="V14" s="52" t="s">
        <v>0</v>
      </c>
      <c r="W14" s="52" t="s">
        <v>0</v>
      </c>
      <c r="X14" s="44" t="s">
        <v>349</v>
      </c>
      <c r="Z14" s="45">
        <v>0</v>
      </c>
      <c r="AA14" s="23">
        <v>0</v>
      </c>
      <c r="AB14" s="23" t="s">
        <v>170</v>
      </c>
      <c r="AC14" s="53">
        <v>45096</v>
      </c>
    </row>
    <row r="15" spans="1:29" x14ac:dyDescent="0.35">
      <c r="A15" s="69" t="s">
        <v>460</v>
      </c>
      <c r="B15" s="70" t="s">
        <v>514</v>
      </c>
      <c r="C15" s="69"/>
      <c r="D15" s="69" t="s">
        <v>454</v>
      </c>
      <c r="E15" s="70" t="s">
        <v>197</v>
      </c>
      <c r="F15" s="70" t="s">
        <v>481</v>
      </c>
      <c r="G15" s="71">
        <v>1.4999999999999999E-2</v>
      </c>
      <c r="I15" s="22">
        <v>79.81</v>
      </c>
      <c r="K15" s="23">
        <v>4.5317616242999993E-2</v>
      </c>
      <c r="L15" s="23">
        <v>8.0618371775999995E-2</v>
      </c>
      <c r="M15" s="23">
        <v>0.22310877474000002</v>
      </c>
      <c r="N15" s="23">
        <v>0.18630429555</v>
      </c>
      <c r="O15" s="49"/>
      <c r="P15" s="21">
        <v>0</v>
      </c>
      <c r="Q15" s="21">
        <v>0.12235294117000001</v>
      </c>
      <c r="R15" s="49"/>
      <c r="S15" s="52">
        <v>806.77542291999998</v>
      </c>
      <c r="T15" s="54" t="s">
        <v>475</v>
      </c>
      <c r="U15" s="55"/>
      <c r="V15" s="52" t="s">
        <v>0</v>
      </c>
      <c r="W15" s="52" t="s">
        <v>0</v>
      </c>
      <c r="X15" s="44" t="s">
        <v>349</v>
      </c>
      <c r="Z15" s="45">
        <v>0</v>
      </c>
      <c r="AA15" s="23">
        <v>0</v>
      </c>
      <c r="AB15" s="23" t="s">
        <v>469</v>
      </c>
      <c r="AC15" s="53">
        <v>45100</v>
      </c>
    </row>
    <row r="16" spans="1:29" x14ac:dyDescent="0.35">
      <c r="A16" s="69" t="s">
        <v>450</v>
      </c>
      <c r="B16" s="70" t="s">
        <v>517</v>
      </c>
      <c r="C16" s="69"/>
      <c r="D16" s="69" t="s">
        <v>451</v>
      </c>
      <c r="E16" s="70" t="s">
        <v>484</v>
      </c>
      <c r="F16" s="70" t="s">
        <v>433</v>
      </c>
      <c r="G16" s="71">
        <v>9.4999999999999998E-3</v>
      </c>
      <c r="I16" s="22">
        <v>89.09</v>
      </c>
      <c r="K16" s="23">
        <v>2.8874823503E-2</v>
      </c>
      <c r="L16" s="23">
        <v>6.6954711991000004E-2</v>
      </c>
      <c r="M16" s="23">
        <v>0.16173074951999999</v>
      </c>
      <c r="N16" s="23">
        <v>0.17633253237000002</v>
      </c>
      <c r="O16" s="49"/>
      <c r="P16" s="21">
        <v>0</v>
      </c>
      <c r="Q16" s="21">
        <v>0</v>
      </c>
      <c r="R16" s="49"/>
      <c r="S16" s="52">
        <v>625.12814107999998</v>
      </c>
      <c r="T16" s="54" t="s">
        <v>475</v>
      </c>
      <c r="U16" s="55"/>
      <c r="V16" s="52" t="s">
        <v>0</v>
      </c>
      <c r="W16" s="52" t="s">
        <v>0</v>
      </c>
      <c r="X16" s="44" t="s">
        <v>349</v>
      </c>
      <c r="Z16" s="45">
        <v>0</v>
      </c>
      <c r="AA16" s="23">
        <v>0</v>
      </c>
      <c r="AB16" s="23" t="s">
        <v>467</v>
      </c>
      <c r="AC16" s="53" t="s">
        <v>0</v>
      </c>
    </row>
    <row r="17" spans="1:29" x14ac:dyDescent="0.35">
      <c r="A17" s="69" t="s">
        <v>461</v>
      </c>
      <c r="B17" s="70" t="s">
        <v>518</v>
      </c>
      <c r="C17" s="69"/>
      <c r="D17" s="69" t="s">
        <v>454</v>
      </c>
      <c r="E17" s="70" t="s">
        <v>484</v>
      </c>
      <c r="F17" s="70" t="s">
        <v>433</v>
      </c>
      <c r="G17" s="71">
        <v>1.2999999999999999E-2</v>
      </c>
      <c r="I17" s="22">
        <v>82.42</v>
      </c>
      <c r="K17" s="23">
        <v>7.9441873679999997E-2</v>
      </c>
      <c r="L17" s="23">
        <v>0.16891556843</v>
      </c>
      <c r="M17" s="23">
        <v>0.26660452329000001</v>
      </c>
      <c r="N17" s="23">
        <v>0.23888031622</v>
      </c>
      <c r="O17" s="49"/>
      <c r="P17" s="21">
        <v>1.8461538462E-2</v>
      </c>
      <c r="Q17" s="21">
        <v>1.8407260642E-2</v>
      </c>
      <c r="R17" s="49"/>
      <c r="S17" s="52">
        <v>771.89060445999996</v>
      </c>
      <c r="T17" s="54" t="s">
        <v>475</v>
      </c>
      <c r="U17" s="55"/>
      <c r="V17" s="52" t="s">
        <v>0</v>
      </c>
      <c r="W17" s="52" t="s">
        <v>0</v>
      </c>
      <c r="X17" s="44" t="s">
        <v>349</v>
      </c>
      <c r="Z17" s="45">
        <v>1.44</v>
      </c>
      <c r="AA17" s="23">
        <v>0.20965785003639895</v>
      </c>
      <c r="AB17" s="23" t="s">
        <v>470</v>
      </c>
      <c r="AC17" s="53">
        <v>45168</v>
      </c>
    </row>
    <row r="18" spans="1:29" x14ac:dyDescent="0.35">
      <c r="A18" s="69" t="s">
        <v>456</v>
      </c>
      <c r="B18" s="70" t="s">
        <v>519</v>
      </c>
      <c r="C18" s="69"/>
      <c r="D18" s="69" t="s">
        <v>454</v>
      </c>
      <c r="E18" s="70" t="s">
        <v>335</v>
      </c>
      <c r="F18" s="70" t="s">
        <v>485</v>
      </c>
      <c r="G18" s="71">
        <v>1.4999999999999999E-2</v>
      </c>
      <c r="I18" s="22">
        <v>93.5</v>
      </c>
      <c r="K18" s="23">
        <v>2.0748430981000002E-2</v>
      </c>
      <c r="L18" s="23">
        <v>0.14814459164000002</v>
      </c>
      <c r="M18" s="23">
        <v>0.35902743391000003</v>
      </c>
      <c r="N18" s="23">
        <v>0.22798659491999998</v>
      </c>
      <c r="O18" s="49"/>
      <c r="P18" s="21">
        <v>0</v>
      </c>
      <c r="Q18" s="21">
        <v>0</v>
      </c>
      <c r="R18" s="49"/>
      <c r="S18" s="52">
        <v>497.51032154000001</v>
      </c>
      <c r="T18" s="54" t="s">
        <v>475</v>
      </c>
      <c r="U18" s="55"/>
      <c r="V18" s="52" t="s">
        <v>0</v>
      </c>
      <c r="W18" s="52" t="s">
        <v>0</v>
      </c>
      <c r="X18" s="44" t="s">
        <v>349</v>
      </c>
      <c r="Z18" s="45">
        <v>0</v>
      </c>
      <c r="AA18" s="23">
        <v>0</v>
      </c>
      <c r="AB18" s="23" t="s">
        <v>463</v>
      </c>
      <c r="AC18" s="53" t="s">
        <v>0</v>
      </c>
    </row>
    <row r="19" spans="1:29" x14ac:dyDescent="0.35">
      <c r="A19" s="69" t="s">
        <v>457</v>
      </c>
      <c r="B19" s="70" t="s">
        <v>520</v>
      </c>
      <c r="C19" s="69"/>
      <c r="D19" s="69" t="s">
        <v>454</v>
      </c>
      <c r="E19" s="70" t="s">
        <v>425</v>
      </c>
      <c r="F19" s="70" t="s">
        <v>197</v>
      </c>
      <c r="G19" s="71">
        <v>1.2999999999999999E-2</v>
      </c>
      <c r="I19" s="22">
        <v>83</v>
      </c>
      <c r="K19" s="23">
        <v>0.11865319001999999</v>
      </c>
      <c r="L19" s="23">
        <v>0.15756538322000002</v>
      </c>
      <c r="M19" s="23">
        <v>0.16927912856999999</v>
      </c>
      <c r="N19" s="23">
        <v>0.14745917337</v>
      </c>
      <c r="O19" s="49"/>
      <c r="P19" s="21">
        <v>0</v>
      </c>
      <c r="Q19" s="21">
        <v>9.2948320734000008E-3</v>
      </c>
      <c r="R19" s="49"/>
      <c r="S19" s="52">
        <v>296.99770954000002</v>
      </c>
      <c r="T19" s="54" t="s">
        <v>475</v>
      </c>
      <c r="U19" s="55"/>
      <c r="V19" s="52" t="s">
        <v>0</v>
      </c>
      <c r="W19" s="52" t="s">
        <v>0</v>
      </c>
      <c r="X19" s="44" t="s">
        <v>349</v>
      </c>
      <c r="Z19" s="45">
        <v>0</v>
      </c>
      <c r="AA19" s="23">
        <v>0</v>
      </c>
      <c r="AB19" s="23" t="s">
        <v>465</v>
      </c>
      <c r="AC19" s="53">
        <v>44985</v>
      </c>
    </row>
    <row r="20" spans="1:29" x14ac:dyDescent="0.35">
      <c r="A20" s="69" t="s">
        <v>453</v>
      </c>
      <c r="B20" s="70" t="s">
        <v>522</v>
      </c>
      <c r="C20" s="69"/>
      <c r="D20" s="69" t="s">
        <v>454</v>
      </c>
      <c r="E20" s="70" t="s">
        <v>197</v>
      </c>
      <c r="F20" s="70" t="s">
        <v>197</v>
      </c>
      <c r="G20" s="71">
        <v>1E-3</v>
      </c>
      <c r="I20" s="22">
        <v>106</v>
      </c>
      <c r="K20" s="23">
        <v>6.9087241553000001E-2</v>
      </c>
      <c r="L20" s="23">
        <v>8.6176862383999991E-2</v>
      </c>
      <c r="M20" s="23">
        <v>0.16445247209000002</v>
      </c>
      <c r="N20" s="23">
        <v>0.20032936515999999</v>
      </c>
      <c r="O20" s="49"/>
      <c r="P20" s="21">
        <v>0</v>
      </c>
      <c r="Q20" s="21">
        <v>5.7790984638999995E-2</v>
      </c>
      <c r="R20" s="49"/>
      <c r="S20" s="52">
        <v>504.62982507999999</v>
      </c>
      <c r="T20" s="54" t="s">
        <v>475</v>
      </c>
      <c r="U20" s="55"/>
      <c r="V20" s="52" t="s">
        <v>0</v>
      </c>
      <c r="W20" s="52" t="s">
        <v>0</v>
      </c>
      <c r="X20" s="44" t="s">
        <v>349</v>
      </c>
      <c r="Z20" s="45">
        <v>0</v>
      </c>
      <c r="AA20" s="23">
        <v>0</v>
      </c>
      <c r="AB20" s="23" t="s">
        <v>170</v>
      </c>
      <c r="AC20" s="53">
        <v>45070</v>
      </c>
    </row>
    <row r="21" spans="1:29" x14ac:dyDescent="0.35">
      <c r="A21" s="69" t="s">
        <v>452</v>
      </c>
      <c r="B21" s="70" t="s">
        <v>521</v>
      </c>
      <c r="C21" s="69"/>
      <c r="D21" s="69" t="s">
        <v>454</v>
      </c>
      <c r="E21" s="70" t="s">
        <v>197</v>
      </c>
      <c r="F21" s="70" t="s">
        <v>197</v>
      </c>
      <c r="G21" s="71">
        <v>3.0000000000000001E-3</v>
      </c>
      <c r="I21" s="22">
        <v>104</v>
      </c>
      <c r="K21" s="23">
        <v>7.1391779129000008E-2</v>
      </c>
      <c r="L21" s="23">
        <v>0.15375708143</v>
      </c>
      <c r="M21" s="23">
        <v>0.33055563231000001</v>
      </c>
      <c r="N21" s="23">
        <v>0.33306828705000002</v>
      </c>
      <c r="O21" s="49"/>
      <c r="P21" s="21">
        <v>0</v>
      </c>
      <c r="Q21" s="21">
        <v>5.5782526206999999E-2</v>
      </c>
      <c r="R21" s="49"/>
      <c r="S21" s="52">
        <v>301.02217060999999</v>
      </c>
      <c r="T21" s="54" t="s">
        <v>475</v>
      </c>
      <c r="U21" s="55"/>
      <c r="V21" s="52" t="s">
        <v>0</v>
      </c>
      <c r="W21" s="52" t="s">
        <v>0</v>
      </c>
      <c r="X21" s="44" t="s">
        <v>349</v>
      </c>
      <c r="Z21" s="45">
        <v>0</v>
      </c>
      <c r="AA21" s="23">
        <v>0</v>
      </c>
      <c r="AB21" s="23" t="s">
        <v>170</v>
      </c>
      <c r="AC21" s="53">
        <v>45100</v>
      </c>
    </row>
    <row r="22" spans="1:29" x14ac:dyDescent="0.35">
      <c r="A22" s="69" t="s">
        <v>442</v>
      </c>
      <c r="B22" s="70" t="s">
        <v>524</v>
      </c>
      <c r="C22" s="69"/>
      <c r="D22" s="69" t="s">
        <v>451</v>
      </c>
      <c r="E22" s="70" t="s">
        <v>197</v>
      </c>
      <c r="F22" s="70" t="s">
        <v>488</v>
      </c>
      <c r="G22" s="71">
        <v>8.9999999999999993E-3</v>
      </c>
      <c r="I22" s="22">
        <v>9.7100000000000009</v>
      </c>
      <c r="K22" s="23">
        <v>1.3510197214E-2</v>
      </c>
      <c r="L22" s="23">
        <v>2.2039963410999997E-2</v>
      </c>
      <c r="M22" s="23">
        <v>0.16981978283999999</v>
      </c>
      <c r="N22" s="23">
        <v>0.16165504196</v>
      </c>
      <c r="O22" s="49"/>
      <c r="P22" s="21">
        <v>1.1351909185E-2</v>
      </c>
      <c r="Q22" s="21">
        <v>0.11775510204</v>
      </c>
      <c r="R22" s="49"/>
      <c r="S22" s="52">
        <v>572.90853000000004</v>
      </c>
      <c r="T22" s="54" t="s">
        <v>475</v>
      </c>
      <c r="U22" s="55"/>
      <c r="V22" s="52" t="s">
        <v>0</v>
      </c>
      <c r="W22" s="52" t="s">
        <v>0</v>
      </c>
      <c r="X22" s="44" t="s">
        <v>349</v>
      </c>
      <c r="Z22" s="45">
        <v>0.11</v>
      </c>
      <c r="AA22" s="23">
        <v>0.13594232749742532</v>
      </c>
      <c r="AB22" s="23" t="s">
        <v>465</v>
      </c>
      <c r="AC22" s="53">
        <v>45169</v>
      </c>
    </row>
    <row r="23" spans="1:29" x14ac:dyDescent="0.35">
      <c r="A23" s="69" t="s">
        <v>445</v>
      </c>
      <c r="B23" s="70" t="s">
        <v>523</v>
      </c>
      <c r="C23" s="69"/>
      <c r="D23" s="69" t="s">
        <v>451</v>
      </c>
      <c r="E23" s="70" t="s">
        <v>487</v>
      </c>
      <c r="F23" s="70" t="s">
        <v>486</v>
      </c>
      <c r="G23" s="71">
        <v>8.0000000000000002E-3</v>
      </c>
      <c r="I23" s="22">
        <v>88.22</v>
      </c>
      <c r="K23" s="23">
        <v>8.1099346697999994E-3</v>
      </c>
      <c r="L23" s="23">
        <v>5.4203350064000004E-3</v>
      </c>
      <c r="M23" s="23">
        <v>0.11035157055000001</v>
      </c>
      <c r="N23" s="23">
        <v>0.15437491296</v>
      </c>
      <c r="O23" s="49"/>
      <c r="P23" s="21">
        <v>8.1614146451999998E-3</v>
      </c>
      <c r="Q23" s="21">
        <v>0.11916132789</v>
      </c>
      <c r="R23" s="49"/>
      <c r="S23" s="52">
        <v>187.85429769000001</v>
      </c>
      <c r="T23" s="54" t="s">
        <v>475</v>
      </c>
      <c r="U23" s="55"/>
      <c r="V23" s="52" t="s">
        <v>0</v>
      </c>
      <c r="W23" s="52" t="s">
        <v>0</v>
      </c>
      <c r="X23" s="44" t="s">
        <v>349</v>
      </c>
      <c r="Z23" s="45">
        <v>0.72</v>
      </c>
      <c r="AA23" s="23">
        <v>9.7936975742462032E-2</v>
      </c>
      <c r="AB23" s="23" t="s">
        <v>467</v>
      </c>
      <c r="AC23" s="53">
        <v>45169</v>
      </c>
    </row>
    <row r="24" spans="1:29" x14ac:dyDescent="0.35">
      <c r="A24" s="69" t="s">
        <v>448</v>
      </c>
      <c r="B24" s="70" t="s">
        <v>525</v>
      </c>
      <c r="C24" s="69"/>
      <c r="D24" s="69" t="s">
        <v>451</v>
      </c>
      <c r="E24" s="70" t="s">
        <v>407</v>
      </c>
      <c r="F24" s="70" t="s">
        <v>209</v>
      </c>
      <c r="G24" s="71">
        <v>8.5000000000000006E-3</v>
      </c>
      <c r="I24" s="22">
        <v>99.99</v>
      </c>
      <c r="K24" s="23">
        <v>6.3836578360000007E-2</v>
      </c>
      <c r="L24" s="23">
        <v>0.12108076074</v>
      </c>
      <c r="M24" s="23">
        <v>4.1761632287999999E-2</v>
      </c>
      <c r="N24" s="23">
        <v>7.9526528937999996E-2</v>
      </c>
      <c r="O24" s="49"/>
      <c r="P24" s="21">
        <v>0</v>
      </c>
      <c r="Q24" s="21">
        <v>0.10561406898999999</v>
      </c>
      <c r="R24" s="49"/>
      <c r="S24" s="52">
        <v>22.885970615000002</v>
      </c>
      <c r="T24" s="54" t="s">
        <v>475</v>
      </c>
      <c r="U24" s="55"/>
      <c r="V24" s="52" t="s">
        <v>0</v>
      </c>
      <c r="W24" s="52" t="s">
        <v>0</v>
      </c>
      <c r="X24" s="44" t="s">
        <v>349</v>
      </c>
      <c r="Z24" s="45">
        <v>0</v>
      </c>
      <c r="AA24" s="23">
        <v>0</v>
      </c>
      <c r="AB24" s="23" t="s">
        <v>475</v>
      </c>
      <c r="AC24" s="53">
        <v>45139</v>
      </c>
    </row>
    <row r="26" spans="1:29" x14ac:dyDescent="0.35">
      <c r="A26" s="74" t="s">
        <v>132</v>
      </c>
    </row>
    <row r="27" spans="1:29" x14ac:dyDescent="0.35">
      <c r="A27" s="74" t="s">
        <v>344</v>
      </c>
    </row>
  </sheetData>
  <autoFilter ref="A6:AC24" xr:uid="{5C6B3C49-6C19-4045-BBD1-BE3108F1D6F9}">
    <sortState xmlns:xlrd2="http://schemas.microsoft.com/office/spreadsheetml/2017/richdata2" ref="A7:AC24">
      <sortCondition descending="1" ref="S6:S24"/>
    </sortState>
  </autoFilter>
  <mergeCells count="6">
    <mergeCell ref="B2:G2"/>
    <mergeCell ref="V2:X2"/>
    <mergeCell ref="Z2:AC2"/>
    <mergeCell ref="P2:Q2"/>
    <mergeCell ref="S2:T2"/>
    <mergeCell ref="K2:N2"/>
  </mergeCells>
  <conditionalFormatting sqref="A5 B26:C1048576">
    <cfRule type="cellIs" dxfId="17" priority="7" operator="equal">
      <formula>1</formula>
    </cfRule>
    <cfRule type="cellIs" dxfId="16" priority="8" operator="equal">
      <formula>5</formula>
    </cfRule>
    <cfRule type="cellIs" dxfId="15" priority="9" operator="equal">
      <formula>4</formula>
    </cfRule>
    <cfRule type="cellIs" dxfId="14" priority="10" operator="equal">
      <formula>3</formula>
    </cfRule>
    <cfRule type="cellIs" dxfId="13" priority="11" operator="equal">
      <formula>2</formula>
    </cfRule>
    <cfRule type="cellIs" dxfId="12" priority="12" operator="equal">
      <formula>1</formula>
    </cfRule>
  </conditionalFormatting>
  <conditionalFormatting sqref="B2 B4:C5">
    <cfRule type="cellIs" dxfId="11" priority="13" operator="equal">
      <formula>1</formula>
    </cfRule>
    <cfRule type="cellIs" dxfId="10" priority="14" operator="equal">
      <formula>5</formula>
    </cfRule>
    <cfRule type="cellIs" dxfId="9" priority="15" operator="equal">
      <formula>4</formula>
    </cfRule>
    <cfRule type="cellIs" dxfId="8" priority="16" operator="equal">
      <formula>3</formula>
    </cfRule>
    <cfRule type="cellIs" dxfId="7" priority="17" operator="equal">
      <formula>2</formula>
    </cfRule>
    <cfRule type="cellIs" dxfId="6" priority="18" operator="equal">
      <formula>1</formula>
    </cfRule>
  </conditionalFormatting>
  <conditionalFormatting sqref="B25:C25">
    <cfRule type="cellIs" dxfId="5" priority="1" operator="equal">
      <formula>1</formula>
    </cfRule>
    <cfRule type="cellIs" dxfId="4" priority="2" operator="equal">
      <formula>5</formula>
    </cfRule>
    <cfRule type="cellIs" dxfId="3" priority="3" operator="equal">
      <formula>4</formula>
    </cfRule>
    <cfRule type="cellIs" dxfId="2" priority="4" operator="equal">
      <formula>3</formula>
    </cfRule>
    <cfRule type="cellIs" dxfId="1" priority="5" operator="equal">
      <formula>2</formula>
    </cfRule>
    <cfRule type="cellIs" dxfId="0" priority="6" operator="equal">
      <formula>1</formula>
    </cfRule>
  </conditionalFormatting>
  <pageMargins left="0.511811024" right="0.511811024" top="0.78740157499999996" bottom="0.78740157499999996" header="0.31496062000000002" footer="0.31496062000000002"/>
  <headerFooter>
    <oddFooter>&amp;R_x000D_&amp;1#&amp;"Calibri"&amp;10&amp;K008000 [ CLASSIFICAÇÃO: PÚBLICA ]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1"/>
  <dimension ref="A1:J30"/>
  <sheetViews>
    <sheetView workbookViewId="0">
      <selection activeCell="BA299" sqref="BA299"/>
    </sheetView>
  </sheetViews>
  <sheetFormatPr defaultColWidth="9.1796875" defaultRowHeight="14.5" x14ac:dyDescent="0.35"/>
  <cols>
    <col min="3" max="3" width="26.26953125" bestFit="1" customWidth="1"/>
    <col min="4" max="4" width="7.7265625" bestFit="1" customWidth="1"/>
    <col min="5" max="10" width="13.7265625" customWidth="1"/>
  </cols>
  <sheetData>
    <row r="1" spans="1:10" x14ac:dyDescent="0.35">
      <c r="A1" s="2">
        <v>100</v>
      </c>
      <c r="C1" t="s">
        <v>3</v>
      </c>
      <c r="D1" t="s">
        <v>4</v>
      </c>
      <c r="E1" t="s">
        <v>5</v>
      </c>
      <c r="F1" t="s">
        <v>6</v>
      </c>
      <c r="G1" t="s">
        <v>7</v>
      </c>
      <c r="H1" t="s">
        <v>8</v>
      </c>
      <c r="I1" t="s">
        <v>9</v>
      </c>
      <c r="J1" t="s">
        <v>10</v>
      </c>
    </row>
    <row r="2" spans="1:10" x14ac:dyDescent="0.35">
      <c r="B2" t="s">
        <v>11</v>
      </c>
      <c r="C2" t="s">
        <v>11</v>
      </c>
      <c r="D2" t="s">
        <v>12</v>
      </c>
      <c r="E2" s="40">
        <v>9.2555499999999995E-3</v>
      </c>
      <c r="F2" s="40">
        <v>4.7988820000000001E-2</v>
      </c>
      <c r="G2" s="40">
        <v>0.13246072</v>
      </c>
      <c r="H2" s="40">
        <v>0.29083239999999999</v>
      </c>
      <c r="I2" s="40">
        <v>0.43981071999999999</v>
      </c>
      <c r="J2" s="40">
        <v>5.9042999999999997E-4</v>
      </c>
    </row>
    <row r="3" spans="1:10" x14ac:dyDescent="0.35">
      <c r="C3" t="s">
        <v>13</v>
      </c>
      <c r="E3" s="40">
        <v>1.416333E-2</v>
      </c>
      <c r="F3" s="40">
        <v>-4.7252300000000004E-3</v>
      </c>
      <c r="G3" s="40">
        <v>-9.7744149999999988E-2</v>
      </c>
      <c r="H3" s="40">
        <v>2.0416509999999999E-2</v>
      </c>
      <c r="I3" s="40">
        <v>0.44872711000000004</v>
      </c>
      <c r="J3" s="40">
        <v>0.15773797000000001</v>
      </c>
    </row>
    <row r="4" spans="1:10" x14ac:dyDescent="0.35">
      <c r="B4" t="s">
        <v>14</v>
      </c>
      <c r="C4" t="s">
        <v>15</v>
      </c>
      <c r="E4" s="40">
        <v>-4.1160189999999999E-2</v>
      </c>
      <c r="F4" s="40">
        <v>4.1243959999999996E-2</v>
      </c>
      <c r="G4" s="40">
        <v>0.29378390999999998</v>
      </c>
      <c r="H4" s="40">
        <v>0.18860879</v>
      </c>
      <c r="I4" s="40">
        <v>0.22389195999999997</v>
      </c>
      <c r="J4" s="40">
        <v>0.22939894</v>
      </c>
    </row>
    <row r="5" spans="1:10" x14ac:dyDescent="0.35">
      <c r="B5" t="s">
        <v>16</v>
      </c>
      <c r="C5" t="s">
        <v>17</v>
      </c>
      <c r="E5" s="40">
        <v>-3.6574089999999997E-2</v>
      </c>
      <c r="F5" s="40">
        <v>5.0992420000000004E-2</v>
      </c>
      <c r="G5" s="40">
        <v>0.29928682000000001</v>
      </c>
      <c r="H5" s="40">
        <v>0.19171126999999999</v>
      </c>
      <c r="I5" s="40">
        <v>0.23078377</v>
      </c>
      <c r="J5" s="40">
        <v>0.22288347999999999</v>
      </c>
    </row>
    <row r="6" spans="1:10" x14ac:dyDescent="0.35">
      <c r="B6" t="s">
        <v>18</v>
      </c>
      <c r="C6" t="s">
        <v>19</v>
      </c>
      <c r="E6" s="40">
        <v>-3.9948690000000002E-2</v>
      </c>
      <c r="F6" s="40">
        <v>4.0929859999999998E-2</v>
      </c>
      <c r="G6" s="40">
        <v>0.28532875000000002</v>
      </c>
      <c r="H6" s="40">
        <v>0.16733512</v>
      </c>
      <c r="I6" s="40">
        <v>0.21385542000000002</v>
      </c>
      <c r="J6" s="40">
        <v>0.22769249999999999</v>
      </c>
    </row>
    <row r="7" spans="1:10" x14ac:dyDescent="0.35">
      <c r="C7" t="s">
        <v>20</v>
      </c>
      <c r="D7" t="s">
        <v>12</v>
      </c>
      <c r="E7" s="40">
        <v>-9.3185899999999999E-3</v>
      </c>
      <c r="F7" s="40">
        <v>-1.2922949999999999E-2</v>
      </c>
      <c r="G7" s="40">
        <v>1.5727040000000001E-2</v>
      </c>
      <c r="H7" s="40">
        <v>0.1283318</v>
      </c>
      <c r="I7" s="40">
        <v>0.17470338000000002</v>
      </c>
      <c r="J7" s="40" t="s">
        <v>0</v>
      </c>
    </row>
    <row r="8" spans="1:10" x14ac:dyDescent="0.35">
      <c r="B8" t="s">
        <v>21</v>
      </c>
      <c r="C8" t="s">
        <v>22</v>
      </c>
      <c r="E8" s="40">
        <v>1.2564E-4</v>
      </c>
      <c r="F8" s="40">
        <v>5.6897989999999996E-2</v>
      </c>
      <c r="G8" s="40">
        <v>0.15357810999999999</v>
      </c>
      <c r="H8" s="40">
        <v>0.31636968999999998</v>
      </c>
      <c r="I8" s="40">
        <v>0.47018019999999999</v>
      </c>
      <c r="J8" s="40">
        <v>4.8969470000000001E-2</v>
      </c>
    </row>
    <row r="9" spans="1:10" x14ac:dyDescent="0.35">
      <c r="B9" t="s">
        <v>23</v>
      </c>
      <c r="C9" t="s">
        <v>24</v>
      </c>
      <c r="D9">
        <v>5</v>
      </c>
      <c r="E9" s="40">
        <v>8.4288000000000006E-4</v>
      </c>
      <c r="F9" s="40">
        <v>4.921035E-2</v>
      </c>
      <c r="G9" s="40">
        <v>0.12372168</v>
      </c>
      <c r="H9" s="40">
        <v>0.31288935000000001</v>
      </c>
      <c r="I9" s="40">
        <v>0.47534013000000003</v>
      </c>
      <c r="J9" s="40">
        <v>3.6139890000000001E-2</v>
      </c>
    </row>
    <row r="10" spans="1:10" x14ac:dyDescent="0.35">
      <c r="C10" t="s">
        <v>24</v>
      </c>
      <c r="D10" t="s">
        <v>25</v>
      </c>
      <c r="E10" s="40">
        <v>-1.775968E-2</v>
      </c>
      <c r="F10" s="40">
        <v>5.5561049999999994E-2</v>
      </c>
      <c r="G10" s="40">
        <v>0.17426543999999999</v>
      </c>
      <c r="H10" s="40">
        <v>0.33124653000000004</v>
      </c>
      <c r="I10" s="40">
        <v>0.52390166000000005</v>
      </c>
      <c r="J10" s="40">
        <v>0.13253445999999999</v>
      </c>
    </row>
    <row r="11" spans="1:10" x14ac:dyDescent="0.35">
      <c r="B11" t="s">
        <v>26</v>
      </c>
      <c r="C11" t="s">
        <v>24</v>
      </c>
      <c r="D11" t="s">
        <v>27</v>
      </c>
      <c r="E11" s="40">
        <v>-1.1882479999999999E-2</v>
      </c>
      <c r="F11" s="40">
        <v>5.2828889999999996E-2</v>
      </c>
      <c r="G11" s="40">
        <v>0.15320043</v>
      </c>
      <c r="H11" s="40">
        <v>0.31710533000000002</v>
      </c>
      <c r="I11" s="40">
        <v>0.49727716999999999</v>
      </c>
      <c r="J11" s="40">
        <v>0.10001498</v>
      </c>
    </row>
    <row r="12" spans="1:10" x14ac:dyDescent="0.35">
      <c r="B12" t="s">
        <v>28</v>
      </c>
      <c r="C12" t="s">
        <v>29</v>
      </c>
      <c r="E12" s="40">
        <v>-5.6951869999999995E-2</v>
      </c>
      <c r="F12" s="40">
        <v>8.5230770000000011E-2</v>
      </c>
      <c r="G12" s="40">
        <v>0.49007181999999999</v>
      </c>
      <c r="H12" s="40">
        <v>0.29478708000000003</v>
      </c>
      <c r="I12" s="40">
        <v>7.3995129999999992E-2</v>
      </c>
      <c r="J12" s="40">
        <v>0.26075760999999997</v>
      </c>
    </row>
    <row r="13" spans="1:10" x14ac:dyDescent="0.35">
      <c r="C13" t="s">
        <v>30</v>
      </c>
      <c r="E13" s="40">
        <v>-2.896251E-2</v>
      </c>
      <c r="F13" s="40">
        <v>8.2725060000000003E-2</v>
      </c>
      <c r="G13" s="40">
        <v>0.27923690000000001</v>
      </c>
      <c r="H13" s="40">
        <v>0.18839524000000002</v>
      </c>
      <c r="I13" s="40">
        <v>0.25835476000000002</v>
      </c>
      <c r="J13" s="40">
        <v>0.20381920999999997</v>
      </c>
    </row>
    <row r="14" spans="1:10" x14ac:dyDescent="0.35">
      <c r="C14" t="s">
        <v>31</v>
      </c>
      <c r="D14">
        <v>1</v>
      </c>
      <c r="E14" s="40">
        <v>9.1042999999999992E-3</v>
      </c>
      <c r="F14" s="40">
        <v>5.3137169999999997E-2</v>
      </c>
      <c r="G14" s="40">
        <v>0.13685167000000001</v>
      </c>
      <c r="H14" s="40">
        <v>0.30502670999999998</v>
      </c>
      <c r="I14" s="40">
        <v>0.44977789000000001</v>
      </c>
      <c r="J14" s="40">
        <v>6.5575799999999995E-3</v>
      </c>
    </row>
    <row r="15" spans="1:10" x14ac:dyDescent="0.35">
      <c r="C15" t="s">
        <v>31</v>
      </c>
      <c r="D15" t="s">
        <v>32</v>
      </c>
      <c r="E15" s="40">
        <v>9.2491000000000003E-4</v>
      </c>
      <c r="F15" s="40">
        <v>7.3497820000000005E-2</v>
      </c>
      <c r="G15" s="40">
        <v>0.19474923</v>
      </c>
      <c r="H15" s="40">
        <v>0.36883794999999997</v>
      </c>
      <c r="I15" s="40">
        <v>0.50521094</v>
      </c>
      <c r="J15" s="40">
        <v>6.4910750000000003E-2</v>
      </c>
    </row>
    <row r="16" spans="1:10" x14ac:dyDescent="0.35">
      <c r="C16" t="s">
        <v>31</v>
      </c>
      <c r="D16" t="s">
        <v>27</v>
      </c>
      <c r="E16" s="40">
        <v>3.0195899999999999E-3</v>
      </c>
      <c r="F16" s="40">
        <v>6.8009769999999997E-2</v>
      </c>
      <c r="G16" s="40">
        <v>0.17670411000000003</v>
      </c>
      <c r="H16" s="40">
        <v>0.34629915999999999</v>
      </c>
      <c r="I16" s="40">
        <v>0.48541440999999996</v>
      </c>
      <c r="J16" s="40">
        <v>4.8681260000000004E-2</v>
      </c>
    </row>
    <row r="17" spans="2:10" x14ac:dyDescent="0.35">
      <c r="B17" t="s">
        <v>33</v>
      </c>
      <c r="C17" t="s">
        <v>34</v>
      </c>
      <c r="E17" s="40">
        <v>-1.048689E-2</v>
      </c>
      <c r="F17" s="40">
        <v>0.18794964</v>
      </c>
      <c r="G17" s="40">
        <v>0.45164834999999998</v>
      </c>
      <c r="H17" s="40">
        <v>0.28878049</v>
      </c>
      <c r="I17" s="40">
        <v>6.7043619999999998E-2</v>
      </c>
      <c r="J17" s="40">
        <v>0.21086241</v>
      </c>
    </row>
    <row r="18" spans="2:10" x14ac:dyDescent="0.35">
      <c r="C18" t="s">
        <v>35</v>
      </c>
      <c r="D18" t="s">
        <v>12</v>
      </c>
      <c r="E18" s="40">
        <v>1.4000000000000002E-3</v>
      </c>
      <c r="F18" s="40">
        <v>1.1043799999999999E-2</v>
      </c>
      <c r="G18" s="40">
        <v>4.0825310000000004E-2</v>
      </c>
      <c r="H18" s="40">
        <v>0.13739632999999998</v>
      </c>
      <c r="I18" s="40">
        <v>0.23033976</v>
      </c>
      <c r="J18" s="40" t="s">
        <v>0</v>
      </c>
    </row>
    <row r="19" spans="2:10" x14ac:dyDescent="0.35">
      <c r="C19" t="s">
        <v>36</v>
      </c>
      <c r="D19" t="s">
        <v>12</v>
      </c>
      <c r="E19" s="40">
        <v>5.7679999999999997E-3</v>
      </c>
      <c r="F19" s="40">
        <v>3.098358E-2</v>
      </c>
      <c r="G19" s="40">
        <v>8.1204699999999991E-2</v>
      </c>
      <c r="H19" s="40">
        <v>0.17167372</v>
      </c>
      <c r="I19" s="40">
        <v>0.25753196</v>
      </c>
      <c r="J19" s="40" t="s">
        <v>0</v>
      </c>
    </row>
    <row r="20" spans="2:10" x14ac:dyDescent="0.35">
      <c r="B20" t="s">
        <v>37</v>
      </c>
      <c r="C20" t="s">
        <v>38</v>
      </c>
      <c r="E20" s="40">
        <v>1.157621E-2</v>
      </c>
      <c r="F20" s="40">
        <v>7.7259099999999997E-2</v>
      </c>
      <c r="G20" s="40">
        <v>0.15014664</v>
      </c>
      <c r="H20" s="40">
        <v>0.14444882000000001</v>
      </c>
      <c r="I20" s="40">
        <v>0.25381451999999999</v>
      </c>
      <c r="J20" s="40">
        <v>9.5476100000000008E-2</v>
      </c>
    </row>
    <row r="21" spans="2:10" x14ac:dyDescent="0.35">
      <c r="B21" t="s">
        <v>39</v>
      </c>
      <c r="E21" s="41">
        <f>(E2)</f>
        <v>9.2555499999999995E-3</v>
      </c>
      <c r="F21" s="41">
        <f>(F2)</f>
        <v>4.7988820000000001E-2</v>
      </c>
      <c r="G21" s="41">
        <f>(G2)</f>
        <v>0.13246072</v>
      </c>
      <c r="H21" s="41">
        <f>(H2)</f>
        <v>0.29083239999999999</v>
      </c>
      <c r="I21" s="41">
        <f>(I2)</f>
        <v>0.43981071999999999</v>
      </c>
      <c r="J21" s="42"/>
    </row>
    <row r="22" spans="2:10" x14ac:dyDescent="0.35">
      <c r="B22" t="s">
        <v>40</v>
      </c>
      <c r="E22" s="41">
        <f>(104%*E2)</f>
        <v>9.6257719999999995E-3</v>
      </c>
      <c r="F22" s="41">
        <f>(104%*F2)</f>
        <v>4.9908372800000003E-2</v>
      </c>
      <c r="G22" s="41">
        <f>(104%*G2)</f>
        <v>0.13775914880000001</v>
      </c>
      <c r="H22" s="41">
        <f>(104%*H2)</f>
        <v>0.30246569600000001</v>
      </c>
      <c r="I22" s="41">
        <f>(104%*I2)</f>
        <v>0.45740314879999999</v>
      </c>
      <c r="J22" s="43"/>
    </row>
    <row r="23" spans="2:10" x14ac:dyDescent="0.35">
      <c r="B23" t="s">
        <v>41</v>
      </c>
      <c r="E23" s="41">
        <f>(120%*E2)</f>
        <v>1.1106659999999999E-2</v>
      </c>
      <c r="F23" s="41">
        <f>(120%*F2)</f>
        <v>5.7586583999999996E-2</v>
      </c>
      <c r="G23" s="41">
        <f>(120%*G2)</f>
        <v>0.158952864</v>
      </c>
      <c r="H23" s="41">
        <f>(120%*H2)</f>
        <v>0.34899887999999996</v>
      </c>
      <c r="I23" s="41">
        <f>(120%*I2)</f>
        <v>0.52777286400000001</v>
      </c>
      <c r="J23" s="43"/>
    </row>
    <row r="24" spans="2:10" x14ac:dyDescent="0.35">
      <c r="B24" t="s">
        <v>42</v>
      </c>
      <c r="E24" s="41">
        <f>(1+6%)^(1/12)-1+E7</f>
        <v>-4.4510394346569514E-3</v>
      </c>
      <c r="F24" s="41">
        <f>(1+6%)^(10/12)-1+F7</f>
        <v>3.6832700666699622E-2</v>
      </c>
      <c r="G24" s="41">
        <f>6%+G7</f>
        <v>7.5727039999999995E-2</v>
      </c>
      <c r="H24" s="41">
        <f>(1+6%)^(2)-1+H7</f>
        <v>0.25193180000000015</v>
      </c>
      <c r="I24" s="41">
        <f>(1+6%)^(3)-1+I7</f>
        <v>0.36571938000000032</v>
      </c>
      <c r="J24" s="43"/>
    </row>
    <row r="25" spans="2:10" x14ac:dyDescent="0.35">
      <c r="B25" t="s">
        <v>43</v>
      </c>
      <c r="E25" s="41">
        <f>(1+5%)^(1/12)-1+E18</f>
        <v>5.4741237836483537E-3</v>
      </c>
      <c r="F25" s="41">
        <f>(1+5%)^(10/12)-1+F18</f>
        <v>5.2540142698250865E-2</v>
      </c>
      <c r="G25" s="41">
        <f>5%+G18</f>
        <v>9.0825310000000006E-2</v>
      </c>
      <c r="H25" s="41">
        <f>(1+5%)^(2)-1+H18</f>
        <v>0.23989633000000002</v>
      </c>
      <c r="I25" s="41">
        <f>(1+5%)^(3)-1+I18</f>
        <v>0.38796476000000013</v>
      </c>
      <c r="J25" s="43"/>
    </row>
    <row r="26" spans="2:10" x14ac:dyDescent="0.35">
      <c r="B26" t="s">
        <v>44</v>
      </c>
      <c r="E26" s="40">
        <f>(1+6%)^(1/12)-1+E18</f>
        <v>6.2675505653430486E-3</v>
      </c>
      <c r="F26" s="40">
        <f>(1+6%)^(10/12)-1+F18</f>
        <v>6.0799450666699624E-2</v>
      </c>
      <c r="G26" s="40">
        <f>6%+G18</f>
        <v>0.10082531</v>
      </c>
      <c r="H26" s="40">
        <f>(1+6%)^(2)-1+H18</f>
        <v>0.26099633000000011</v>
      </c>
      <c r="I26" s="40">
        <f>(1+6%)^(3)-1+I18</f>
        <v>0.4213557600000003</v>
      </c>
      <c r="J26" s="43"/>
    </row>
    <row r="27" spans="2:10" x14ac:dyDescent="0.35">
      <c r="B27" t="s">
        <v>45</v>
      </c>
    </row>
    <row r="29" spans="2:10" x14ac:dyDescent="0.35">
      <c r="C29" t="s">
        <v>46</v>
      </c>
    </row>
    <row r="30" spans="2:10" x14ac:dyDescent="0.35">
      <c r="C30" t="s">
        <v>47</v>
      </c>
    </row>
  </sheetData>
  <pageMargins left="0.511811024" right="0.511811024" top="0.78740157499999996" bottom="0.78740157499999996" header="0.31496062000000002" footer="0.31496062000000002"/>
  <headerFooter>
    <oddFooter>&amp;R_x000D_&amp;1#&amp;"Calibri"&amp;10&amp;K008000 [ CLASSIFICAÇÃO: PÚBLICA ]</oddFooter>
  </headerFooter>
</worksheet>
</file>

<file path=docMetadata/LabelInfo.xml><?xml version="1.0" encoding="utf-8"?>
<clbl:labelList xmlns:clbl="http://schemas.microsoft.com/office/2020/mipLabelMetadata">
  <clbl:label id="{e6a9157b-bcf3-4eac-b03e-7cf007ba9fdf}" enabled="1" method="Privileged" siteId="{cf56e405-d2b0-4266-b210-aa04636b6161}" contentBits="2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Guia de FIIs</vt:lpstr>
      <vt:lpstr>Guia de Fiagros</vt:lpstr>
      <vt:lpstr>Guia de FI-Infra e FIP-IE</vt:lpstr>
      <vt:lpstr>Indicadores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João Tessari</dc:creator>
  <cp:lastModifiedBy>Eduardo Bacelar</cp:lastModifiedBy>
  <cp:lastPrinted>2018-06-25T19:35:07Z</cp:lastPrinted>
  <dcterms:created xsi:type="dcterms:W3CDTF">2017-06-06T23:35:40Z</dcterms:created>
  <dcterms:modified xsi:type="dcterms:W3CDTF">2023-09-08T21:52:08Z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coUpdateId">
    <vt:lpwstr>1378504884</vt:lpwstr>
  </property>
  <property fmtid="{D5CDD505-2E9C-101B-9397-08002B2CF9AE}" pid="3" name="EcoUpdateMessage">
    <vt:lpwstr>2023/09/06-22:01:24</vt:lpwstr>
  </property>
  <property fmtid="{D5CDD505-2E9C-101B-9397-08002B2CF9AE}" pid="4" name="EcoUpdateStatus">
    <vt:lpwstr>2023-09-06=BRA:St,ME,Fd,TP;USA:St,ME;ARG:St,ME,TP;MEX:St,ME,Fd,TP;CHL:St,ME;PER:St,ME,Fd|2022-10-17=USA:TP|2023-09-05=ARG:Fd;CHL:Fd;GBR:St,ME;COL:St,ME;PER:TP;SAU:St|2021-11-17=CHL:TP|2014-02-26=VEN:St|2002-11-08=JPN:St|2016-08-18=NNN:St|2023-09-04=COL:Fd|2007-01-31=ESP:St|2003-01-29=CHN:St|2003-01-28=TWN:St|2003-01-30=HKG:St;KOR:St|2023-01-19=OTH:St|2023-08-29=PAN:St</vt:lpwstr>
  </property>
</Properties>
</file>