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/>
  <mc:AlternateContent xmlns:mc="http://schemas.openxmlformats.org/markup-compatibility/2006">
    <mc:Choice Requires="x15">
      <x15ac:absPath xmlns:x15ac="http://schemas.microsoft.com/office/spreadsheetml/2010/11/ac" url="C:\Users\U004143\Desktop\Research Mafe\Resumo Semanal\2022\Janeiro 22\"/>
    </mc:Choice>
  </mc:AlternateContent>
  <xr:revisionPtr revIDLastSave="0" documentId="13_ncr:1_{2AA793F3-5B21-427F-A708-E5E2209DF754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Guia de FIIs" sheetId="2" r:id="rId1"/>
    <sheet name="Indicadores" sheetId="3" state="hidden" r:id="rId2"/>
  </sheets>
  <externalReferences>
    <externalReference r:id="rId3"/>
  </externalReferences>
  <definedNames>
    <definedName name="_xlnm._FilterDatabase" localSheetId="0" hidden="1">'Guia de FIIs'!$A$6:$AD$132</definedName>
    <definedName name="ADMINISTRADOR">[1]PARAMETROS!$C$2:$C$100</definedName>
    <definedName name="ANBID">[1]PARAMETROS!$G$1:$G$145</definedName>
    <definedName name="AUDITORIA">[1]PARAMETROS!$J$3:$J$8</definedName>
    <definedName name="CAPTAÇÃO">[1]PARAMETROS!$I$3:$I$4</definedName>
    <definedName name="CLASSIFICACAO_TRIBUTARIA">[1]PARAMETROS!$F$2:$F$22</definedName>
    <definedName name="COME">[1]PARAMETROS!$H$3:$H$4</definedName>
    <definedName name="CUSTODIA">[1]PARAMETROS!$K$3:$K$11</definedName>
    <definedName name="CVM">[1]PARAMETROS!$L$3:$L$10</definedName>
    <definedName name="GESTORES">[1]PARAMETROS!$B$2:$B$350</definedName>
    <definedName name="RESPONSAVEL">[1]PARAMETROS!$A$2:$A$18</definedName>
    <definedName name="TIPO_DE_COTA">[1]PARAMETROS!$D$2:$D$6</definedName>
    <definedName name="TP_COTIZACAO_RESG">[1]PARAMETROS!$E$2:$E$8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6" i="3" l="1"/>
  <c r="H26" i="3"/>
  <c r="G26" i="3"/>
  <c r="F26" i="3"/>
  <c r="E26" i="3"/>
  <c r="I25" i="3"/>
  <c r="H25" i="3"/>
  <c r="G25" i="3"/>
  <c r="F25" i="3"/>
  <c r="E25" i="3"/>
  <c r="I24" i="3"/>
  <c r="H24" i="3"/>
  <c r="G24" i="3"/>
  <c r="F24" i="3"/>
  <c r="E24" i="3"/>
  <c r="I23" i="3"/>
  <c r="H23" i="3"/>
  <c r="G23" i="3"/>
  <c r="F23" i="3"/>
  <c r="E23" i="3"/>
  <c r="I22" i="3"/>
  <c r="H22" i="3"/>
  <c r="G22" i="3"/>
  <c r="F22" i="3"/>
  <c r="E22" i="3"/>
  <c r="I21" i="3"/>
  <c r="H21" i="3"/>
  <c r="G21" i="3"/>
  <c r="F21" i="3"/>
  <c r="E21" i="3"/>
</calcChain>
</file>

<file path=xl/sharedStrings.xml><?xml version="1.0" encoding="utf-8"?>
<sst xmlns="http://schemas.openxmlformats.org/spreadsheetml/2006/main" count="1071" uniqueCount="428">
  <si>
    <t>-</t>
  </si>
  <si>
    <t>Gestor</t>
  </si>
  <si>
    <t>12 Meses</t>
  </si>
  <si>
    <t>Nome</t>
  </si>
  <si>
    <t>Classe</t>
  </si>
  <si>
    <t>Retorno|do fechamento|no mes|(de 30Abr17|até 31Mai17)|em moeda orig|ajust p/ prov</t>
  </si>
  <si>
    <t>Retorno|do fechamento|no ano|(de 31Dez16|até 31Mai17)|em moeda orig|ajust p/ prov</t>
  </si>
  <si>
    <t>Retorno|do fechamento|em 1 ano|(de 31Mai16|até 31Mai17)|em moeda orig|ajust p/ prov</t>
  </si>
  <si>
    <t>Retorno|do fechamento|em 2 anos|(de 31Mai15|até 31Mai17)|em moeda orig|ajust p/ prov</t>
  </si>
  <si>
    <t>Retorno|do fechamento|em 3 anos|(de 31Mai14|até 31Mai17)|em moeda orig|ajust p/ prov</t>
  </si>
  <si>
    <t>Volatilidade|base anual|31Mai17|1 anos|em moeda orig</t>
  </si>
  <si>
    <t>CDI</t>
  </si>
  <si>
    <t>Acumul</t>
  </si>
  <si>
    <t>Dolar Ptax Venda</t>
  </si>
  <si>
    <t>IBOV</t>
  </si>
  <si>
    <t>Ibovespa</t>
  </si>
  <si>
    <t>IBrX</t>
  </si>
  <si>
    <t>Ibrx Indice Brasil</t>
  </si>
  <si>
    <t>IBrX-50</t>
  </si>
  <si>
    <t>Ibrx-50</t>
  </si>
  <si>
    <t>IGPM Fgv</t>
  </si>
  <si>
    <t>IMA GERAL</t>
  </si>
  <si>
    <t>Ima Geral</t>
  </si>
  <si>
    <t>IMA-B 5</t>
  </si>
  <si>
    <t>Ima-B</t>
  </si>
  <si>
    <t>5+</t>
  </si>
  <si>
    <t>IMA-B</t>
  </si>
  <si>
    <t>Tot</t>
  </si>
  <si>
    <t>IDIV</t>
  </si>
  <si>
    <t>Ind Dividendos BmfBovespa</t>
  </si>
  <si>
    <t>Ind Govern Corp Difer</t>
  </si>
  <si>
    <t>Ind RF-M</t>
  </si>
  <si>
    <t>1+</t>
  </si>
  <si>
    <t>SMLL</t>
  </si>
  <si>
    <t>Ind Small Cap</t>
  </si>
  <si>
    <t>IPCA Ibge</t>
  </si>
  <si>
    <t>Poupanca</t>
  </si>
  <si>
    <t>S&amp;P PTAX</t>
  </si>
  <si>
    <t>S&amp;P 500</t>
  </si>
  <si>
    <t>100% CDI</t>
  </si>
  <si>
    <t>104% CDI</t>
  </si>
  <si>
    <t>120% CDI</t>
  </si>
  <si>
    <t>IGP-M+6%</t>
  </si>
  <si>
    <t>IPCA + 5%</t>
  </si>
  <si>
    <t>IPCA + 6%</t>
  </si>
  <si>
    <t>IPCA + Yield IMAB</t>
  </si>
  <si>
    <t>%CDI</t>
  </si>
  <si>
    <t>Absoluta</t>
  </si>
  <si>
    <t>Performance</t>
  </si>
  <si>
    <t>Código</t>
  </si>
  <si>
    <t>Característica</t>
  </si>
  <si>
    <t>BRCR11</t>
  </si>
  <si>
    <t>KNRI11</t>
  </si>
  <si>
    <t>HGRE11</t>
  </si>
  <si>
    <t>CXRI11</t>
  </si>
  <si>
    <t>BBPO11</t>
  </si>
  <si>
    <t>EDGA11</t>
  </si>
  <si>
    <t>XPCM11</t>
  </si>
  <si>
    <t>RNGO11</t>
  </si>
  <si>
    <t>BBFI11B</t>
  </si>
  <si>
    <t>CEOC11</t>
  </si>
  <si>
    <t>SPTW11</t>
  </si>
  <si>
    <t>CBOP11</t>
  </si>
  <si>
    <t>THRA11</t>
  </si>
  <si>
    <t>VLOL11</t>
  </si>
  <si>
    <t>FAMB11B</t>
  </si>
  <si>
    <t>BBRC11</t>
  </si>
  <si>
    <t>MBRF11</t>
  </si>
  <si>
    <t>ALMI11</t>
  </si>
  <si>
    <t>CNES11</t>
  </si>
  <si>
    <t>ONEF11</t>
  </si>
  <si>
    <t>TRNT11</t>
  </si>
  <si>
    <t>FPAB11</t>
  </si>
  <si>
    <t>XTED11</t>
  </si>
  <si>
    <t>HGBS11</t>
  </si>
  <si>
    <t>JRDM11</t>
  </si>
  <si>
    <t>PQDP11</t>
  </si>
  <si>
    <t>FIGS11</t>
  </si>
  <si>
    <t>RBGS11</t>
  </si>
  <si>
    <t>FLRP11</t>
  </si>
  <si>
    <t>SHPH11</t>
  </si>
  <si>
    <t>ABCP11</t>
  </si>
  <si>
    <t>CTXT11</t>
  </si>
  <si>
    <t>HTMX11</t>
  </si>
  <si>
    <t>FLMA11</t>
  </si>
  <si>
    <t>HGLG11</t>
  </si>
  <si>
    <t>SDIL11</t>
  </si>
  <si>
    <t>FIIP11B</t>
  </si>
  <si>
    <t>RBRD11</t>
  </si>
  <si>
    <t>FIIB11</t>
  </si>
  <si>
    <t>CXTL11</t>
  </si>
  <si>
    <t>FCFL11</t>
  </si>
  <si>
    <t>FAED11</t>
  </si>
  <si>
    <t>BPFF11</t>
  </si>
  <si>
    <t>RBBV11</t>
  </si>
  <si>
    <t>MAXR11</t>
  </si>
  <si>
    <t>NSLU11</t>
  </si>
  <si>
    <t>HCRI11</t>
  </si>
  <si>
    <t>KNCR11</t>
  </si>
  <si>
    <t>JSRE11</t>
  </si>
  <si>
    <t>MXRF11</t>
  </si>
  <si>
    <t>FEXC11</t>
  </si>
  <si>
    <t>PORD11</t>
  </si>
  <si>
    <t>VRTA11</t>
  </si>
  <si>
    <t>HGCR11</t>
  </si>
  <si>
    <t>RBVO11</t>
  </si>
  <si>
    <t>KNIP11</t>
  </si>
  <si>
    <t>BCRI11</t>
  </si>
  <si>
    <t>Tx de Adm (%)</t>
  </si>
  <si>
    <t>No Ano</t>
  </si>
  <si>
    <t>Dados Cadastrais</t>
  </si>
  <si>
    <t>Preço</t>
  </si>
  <si>
    <t>Em 3 meses</t>
  </si>
  <si>
    <t>Em 12 Meses</t>
  </si>
  <si>
    <t>R$/Cota</t>
  </si>
  <si>
    <t>1 Mês</t>
  </si>
  <si>
    <t>Dividend Yield</t>
  </si>
  <si>
    <t>Em %</t>
  </si>
  <si>
    <t>Volume</t>
  </si>
  <si>
    <t>Média diária 3M</t>
  </si>
  <si>
    <t>R$</t>
  </si>
  <si>
    <t>%</t>
  </si>
  <si>
    <t>VM/PL</t>
  </si>
  <si>
    <t>Último Provento</t>
  </si>
  <si>
    <t>Por cota</t>
  </si>
  <si>
    <t>Yield Anualizado</t>
  </si>
  <si>
    <t>Data</t>
  </si>
  <si>
    <t>R$ (Mil)</t>
  </si>
  <si>
    <t>Peso no IFIX</t>
  </si>
  <si>
    <t>Preço: Preço de fechamento do último dia do período de referência</t>
  </si>
  <si>
    <t xml:space="preserve">Performance: variação da cota no período +  (soma dos proventos no período)/cota </t>
  </si>
  <si>
    <t>Dividend Yield: Média dos proventos pagos no período, multiplicado por 12 e dividido pelo valor da cota</t>
  </si>
  <si>
    <t>Dividend Yield Gross UP: Dividend Yield dividido pelo fator de 85%</t>
  </si>
  <si>
    <t>Volume Médio Diário: Média de volume diário negociado nos últimos noventa dias</t>
  </si>
  <si>
    <t>Giro da Semana: Volume negociado no período/valor de mercado do fundo</t>
  </si>
  <si>
    <t>Peso no IFIX: Participação do fundo no índice de fundos imobiliários</t>
  </si>
  <si>
    <t>Valor de Mercado (VM): Último Preço x Quantidade de cotas</t>
  </si>
  <si>
    <t>ABL: Área Bruta Locável</t>
  </si>
  <si>
    <t>Patrimônio Líquido (PL)</t>
  </si>
  <si>
    <t>VM/PL: (Valor de Mercado/Patrimônio Líquido) - 1</t>
  </si>
  <si>
    <t>Último Provento: Último provento declarado</t>
  </si>
  <si>
    <t>Os números de cotas e os valores patrimoniais estão arredondados</t>
  </si>
  <si>
    <t>Tipo de Gestão</t>
  </si>
  <si>
    <t xml:space="preserve">XP Guia de FIIs </t>
  </si>
  <si>
    <t>BCFF11</t>
  </si>
  <si>
    <t>OUJP11</t>
  </si>
  <si>
    <t>XPML11</t>
  </si>
  <si>
    <t>VISC11</t>
  </si>
  <si>
    <t>RBRF11</t>
  </si>
  <si>
    <t>GGRC11</t>
  </si>
  <si>
    <t>WPLZ11</t>
  </si>
  <si>
    <t>Pagamento</t>
  </si>
  <si>
    <t>Administrador</t>
  </si>
  <si>
    <t>10º Útil</t>
  </si>
  <si>
    <t>15º Corrido</t>
  </si>
  <si>
    <t>5º Útil</t>
  </si>
  <si>
    <t>8º Útil</t>
  </si>
  <si>
    <t>20º Útil</t>
  </si>
  <si>
    <t>25º Corrido</t>
  </si>
  <si>
    <t>9º Útil</t>
  </si>
  <si>
    <t>15º Útil</t>
  </si>
  <si>
    <t>12º Útil</t>
  </si>
  <si>
    <t>20º Corrido</t>
  </si>
  <si>
    <t>10º Corrido</t>
  </si>
  <si>
    <t>6º Útil</t>
  </si>
  <si>
    <t>XPLG11</t>
  </si>
  <si>
    <t>13º Corrido</t>
  </si>
  <si>
    <t>IRDM11</t>
  </si>
  <si>
    <t>MGFF11</t>
  </si>
  <si>
    <t>RBRR11</t>
  </si>
  <si>
    <t>7º Útil</t>
  </si>
  <si>
    <t>16º Corrido</t>
  </si>
  <si>
    <t>HFOF11</t>
  </si>
  <si>
    <t>XPIN11</t>
  </si>
  <si>
    <t>MFII11</t>
  </si>
  <si>
    <t>ALZR11</t>
  </si>
  <si>
    <t>MALL11</t>
  </si>
  <si>
    <t>KNHY11</t>
  </si>
  <si>
    <t>BCIA11</t>
  </si>
  <si>
    <t>TGAR11</t>
  </si>
  <si>
    <t>HGRU11</t>
  </si>
  <si>
    <t>CXCE11B</t>
  </si>
  <si>
    <t>Último dia útil</t>
  </si>
  <si>
    <t>RBED11</t>
  </si>
  <si>
    <t>RBVA11</t>
  </si>
  <si>
    <t>LVBI11</t>
  </si>
  <si>
    <t>VGIR11</t>
  </si>
  <si>
    <t>VILG11</t>
  </si>
  <si>
    <t>PATC11</t>
  </si>
  <si>
    <t>13º Útil</t>
  </si>
  <si>
    <t>HGPO11</t>
  </si>
  <si>
    <t>RCRB11</t>
  </si>
  <si>
    <t>Ativa</t>
  </si>
  <si>
    <t>BTLG11</t>
  </si>
  <si>
    <t>HSML11</t>
  </si>
  <si>
    <t>HSI Malls</t>
  </si>
  <si>
    <t>Shoppings</t>
  </si>
  <si>
    <t>Santander Securities</t>
  </si>
  <si>
    <t>HSI</t>
  </si>
  <si>
    <t>1,1%</t>
  </si>
  <si>
    <t>VINO11</t>
  </si>
  <si>
    <t>QAGR11</t>
  </si>
  <si>
    <t>XPPR11</t>
  </si>
  <si>
    <t>XPCI11</t>
  </si>
  <si>
    <t>RBRP11</t>
  </si>
  <si>
    <t>Vinci</t>
  </si>
  <si>
    <t>Quasar</t>
  </si>
  <si>
    <t>XP Vista</t>
  </si>
  <si>
    <t>BRL Trust</t>
  </si>
  <si>
    <t>BTG Pactual</t>
  </si>
  <si>
    <t>Vortx</t>
  </si>
  <si>
    <t>BC Fund</t>
  </si>
  <si>
    <t>Lajes Corporativas</t>
  </si>
  <si>
    <t>BTG</t>
  </si>
  <si>
    <t>Kinea Renda Imobiliária</t>
  </si>
  <si>
    <t>Outros</t>
  </si>
  <si>
    <t>Intrag</t>
  </si>
  <si>
    <t>Kinea</t>
  </si>
  <si>
    <t>CSHG Real Estate</t>
  </si>
  <si>
    <t>CSHG</t>
  </si>
  <si>
    <t>Rio Bravo Renda Corporativa</t>
  </si>
  <si>
    <t>Rio Bravo</t>
  </si>
  <si>
    <t>Caixa Rio Bravo</t>
  </si>
  <si>
    <t>Fundo de Fundos</t>
  </si>
  <si>
    <t>Caixa</t>
  </si>
  <si>
    <t>BB Progressivo II</t>
  </si>
  <si>
    <t>Passiva</t>
  </si>
  <si>
    <t>Agências</t>
  </si>
  <si>
    <t>Votorantim</t>
  </si>
  <si>
    <t>Edifício Galeria</t>
  </si>
  <si>
    <t>Tishman</t>
  </si>
  <si>
    <t>XP Corp. Macaé</t>
  </si>
  <si>
    <t>Rio Negro</t>
  </si>
  <si>
    <t>BB Progressivo</t>
  </si>
  <si>
    <t>VBI</t>
  </si>
  <si>
    <t>CEO CCP</t>
  </si>
  <si>
    <t>CCP</t>
  </si>
  <si>
    <t>SP Downtown</t>
  </si>
  <si>
    <t>Geracao Futuro</t>
  </si>
  <si>
    <t>Brasil Plural</t>
  </si>
  <si>
    <t>Castello Branco Office Park</t>
  </si>
  <si>
    <t>Cyrela Thera Corp</t>
  </si>
  <si>
    <t>Vila Olímpia Corporate</t>
  </si>
  <si>
    <t>Citibank</t>
  </si>
  <si>
    <t>RB Capital</t>
  </si>
  <si>
    <t>CSHG Prime Offices</t>
  </si>
  <si>
    <t>FII Vinc Cor</t>
  </si>
  <si>
    <t>FII Quasar A</t>
  </si>
  <si>
    <t>FII Xp Prop</t>
  </si>
  <si>
    <t>FII Xp Cred</t>
  </si>
  <si>
    <t>Recebíveis</t>
  </si>
  <si>
    <t>RBR Properties</t>
  </si>
  <si>
    <t>RBR Asset</t>
  </si>
  <si>
    <t>Edifício Almirante Barroso</t>
  </si>
  <si>
    <t>BB Renda Corporativa</t>
  </si>
  <si>
    <t>Mercantil do Brasil</t>
  </si>
  <si>
    <t>Torre Almirante</t>
  </si>
  <si>
    <t>Ourinvest</t>
  </si>
  <si>
    <t>CENESP</t>
  </si>
  <si>
    <t>The One</t>
  </si>
  <si>
    <t>Torre Norte</t>
  </si>
  <si>
    <t>Projeto Água Branca</t>
  </si>
  <si>
    <t>Coinvalores</t>
  </si>
  <si>
    <t>TRX Edifícios Corporativos</t>
  </si>
  <si>
    <t>TRX</t>
  </si>
  <si>
    <t>Hedge Brasil Shopping</t>
  </si>
  <si>
    <t>Hedge</t>
  </si>
  <si>
    <t>Shopping Jardim Sul</t>
  </si>
  <si>
    <t>Parque D. Pedro Shopping</t>
  </si>
  <si>
    <t>Unishopping Consultoria</t>
  </si>
  <si>
    <t>General Shopping Ativo e Renda</t>
  </si>
  <si>
    <t>RB General Shopping Sulacap</t>
  </si>
  <si>
    <t>Oliveira Trust</t>
  </si>
  <si>
    <t>Floripa Shopping</t>
  </si>
  <si>
    <t>Shopping Pátio Higienópolis</t>
  </si>
  <si>
    <t>Shopping West Plaza</t>
  </si>
  <si>
    <t>Grand Plaza Shopping</t>
  </si>
  <si>
    <t>Centro Textil Internacional</t>
  </si>
  <si>
    <t>Hotel Maxinvest</t>
  </si>
  <si>
    <t>Hotéis</t>
  </si>
  <si>
    <t>HotelInvest</t>
  </si>
  <si>
    <t>Continental Square Faria Lima</t>
  </si>
  <si>
    <t>BR-Capital</t>
  </si>
  <si>
    <t>CSHG Logística</t>
  </si>
  <si>
    <t>Ativos Logísticos</t>
  </si>
  <si>
    <t>SDI Rio Bravo Renda Logística</t>
  </si>
  <si>
    <t>SDI Gestão</t>
  </si>
  <si>
    <t>RB Capital Renda I</t>
  </si>
  <si>
    <t>RB Capital Renda II</t>
  </si>
  <si>
    <t>Industrial do Brasil</t>
  </si>
  <si>
    <t>Caixa TRX Logística Renda</t>
  </si>
  <si>
    <t>Campus Faria Lima</t>
  </si>
  <si>
    <t>Educacional</t>
  </si>
  <si>
    <t>Anhanguera Educacional</t>
  </si>
  <si>
    <t>Brasil Plural Absoluto</t>
  </si>
  <si>
    <t>BTG Pactual FoF</t>
  </si>
  <si>
    <t>JHSF Rio Bravo Faz. Boa Vista</t>
  </si>
  <si>
    <t>Varejo</t>
  </si>
  <si>
    <t>Max Retail</t>
  </si>
  <si>
    <t>Hospital Nsa. de Lourdes</t>
  </si>
  <si>
    <t>Hospitais</t>
  </si>
  <si>
    <t>Hospital da Criança</t>
  </si>
  <si>
    <t>Kinea Rendimentos Imob (CDI)</t>
  </si>
  <si>
    <t>JS Real Estate Multigestão</t>
  </si>
  <si>
    <t>J Safra</t>
  </si>
  <si>
    <t>J. Safra</t>
  </si>
  <si>
    <t>Maxi Renda</t>
  </si>
  <si>
    <t>BTG Pactual Fundo de CRI</t>
  </si>
  <si>
    <t>Polo Recebíveis Imobiliários FII</t>
  </si>
  <si>
    <t>Polo Capital</t>
  </si>
  <si>
    <t>Fator Verità</t>
  </si>
  <si>
    <t>Fator</t>
  </si>
  <si>
    <t>CSHG Recebíveis Imobiliários</t>
  </si>
  <si>
    <t>Rio Bravo Crédito Imobiliário II</t>
  </si>
  <si>
    <t>Capitânia Securities II</t>
  </si>
  <si>
    <t>BNY Mellon</t>
  </si>
  <si>
    <t>Capitânia</t>
  </si>
  <si>
    <t>Kinea Índice de Preços</t>
  </si>
  <si>
    <t>Banestes Rec. Imobiliários</t>
  </si>
  <si>
    <t>Banestes DTVM</t>
  </si>
  <si>
    <t>Ourinvest JPP</t>
  </si>
  <si>
    <t>Finaxis</t>
  </si>
  <si>
    <t>JPP Capital</t>
  </si>
  <si>
    <t>FII XP Log</t>
  </si>
  <si>
    <t>Vórtx DTVM</t>
  </si>
  <si>
    <t>XP Malls</t>
  </si>
  <si>
    <t>Vinci Shopping Centers</t>
  </si>
  <si>
    <t>RBR Fundo de Fundos</t>
  </si>
  <si>
    <t xml:space="preserve">GGR Covepi Renda </t>
  </si>
  <si>
    <t>CM Capital Markets</t>
  </si>
  <si>
    <t>GGR</t>
  </si>
  <si>
    <t>Iridium Recebíveis Imobiliários</t>
  </si>
  <si>
    <t xml:space="preserve">Iridium Gestão de Recursos </t>
  </si>
  <si>
    <t>Mogno FoF</t>
  </si>
  <si>
    <t>Mogno</t>
  </si>
  <si>
    <t>RBR High Grade</t>
  </si>
  <si>
    <t>XP Industrial</t>
  </si>
  <si>
    <t>UBS Recebíveis Imobiliários</t>
  </si>
  <si>
    <t>Malls Brasil Plural</t>
  </si>
  <si>
    <t>Geração Futuro</t>
  </si>
  <si>
    <t>Alianza Trust Renda Imobiliária</t>
  </si>
  <si>
    <t>Alianza Gestão de Recurso</t>
  </si>
  <si>
    <t>Kinea High Yield</t>
  </si>
  <si>
    <t>Planner Corretora</t>
  </si>
  <si>
    <t>Bradesco Carteira Imobiliária Ativa</t>
  </si>
  <si>
    <t>Bradesco</t>
  </si>
  <si>
    <t>TG Ativo Real</t>
  </si>
  <si>
    <t>TG Core</t>
  </si>
  <si>
    <t>CSHG Renda Urbana</t>
  </si>
  <si>
    <t>Hedge TOP FOF III</t>
  </si>
  <si>
    <t>Hedge Investments</t>
  </si>
  <si>
    <t>Rio Bravo Renda Educacional</t>
  </si>
  <si>
    <t>Rio Bravo Renda Varejo</t>
  </si>
  <si>
    <t>VBI Log FII</t>
  </si>
  <si>
    <t>Valora RE III</t>
  </si>
  <si>
    <t>Valora Investimentos</t>
  </si>
  <si>
    <t>Vinci Logística</t>
  </si>
  <si>
    <t>Pátria Edifícios Corporativos</t>
  </si>
  <si>
    <t>Modal DTVM</t>
  </si>
  <si>
    <t>Pátria Investimentos</t>
  </si>
  <si>
    <t>Mérito Desenvolvimento Imobiliário</t>
  </si>
  <si>
    <t>Mérito Investimentos</t>
  </si>
  <si>
    <t>Caixa Cedae</t>
  </si>
  <si>
    <t>VM</t>
  </si>
  <si>
    <t>PL</t>
  </si>
  <si>
    <t>Informações do Fundo</t>
  </si>
  <si>
    <t>Em 1 mês</t>
  </si>
  <si>
    <t>Fonte: Todos os dados provêm da Economática e da XP Investimentos</t>
  </si>
  <si>
    <t>CPTS11</t>
  </si>
  <si>
    <t>HABT11</t>
  </si>
  <si>
    <t>Habitat II FII</t>
  </si>
  <si>
    <t>Habitat Capital Partners</t>
  </si>
  <si>
    <t/>
  </si>
  <si>
    <t>BRCO11</t>
  </si>
  <si>
    <t>GTWR11</t>
  </si>
  <si>
    <t>RECR11</t>
  </si>
  <si>
    <t>MCCI11</t>
  </si>
  <si>
    <t>RECT11</t>
  </si>
  <si>
    <t>HCTR11</t>
  </si>
  <si>
    <t>TEPP11</t>
  </si>
  <si>
    <t>CVBI11</t>
  </si>
  <si>
    <t>BARI11</t>
  </si>
  <si>
    <t>PATL11</t>
  </si>
  <si>
    <t>TRXF11</t>
  </si>
  <si>
    <t>PVBI11</t>
  </si>
  <si>
    <t>XPSF11</t>
  </si>
  <si>
    <t>Tellus Properties</t>
  </si>
  <si>
    <t>Tellus</t>
  </si>
  <si>
    <t>VBI Prime Offices</t>
  </si>
  <si>
    <t>VBI Real Estate</t>
  </si>
  <si>
    <t>Patria Log</t>
  </si>
  <si>
    <t>REC Renda Imobiliária</t>
  </si>
  <si>
    <t>REC Gestão</t>
  </si>
  <si>
    <t>RZTR11</t>
  </si>
  <si>
    <t>KNSC11</t>
  </si>
  <si>
    <t>Hectare CE FII</t>
  </si>
  <si>
    <t>Hectare Capital</t>
  </si>
  <si>
    <t>Green Towers</t>
  </si>
  <si>
    <t>Mauá Capital Recebíveis Imob</t>
  </si>
  <si>
    <t>Mauá Capital</t>
  </si>
  <si>
    <t>15º Util</t>
  </si>
  <si>
    <t>Dia*</t>
  </si>
  <si>
    <t>Pagamento dos dividendos é aproximado</t>
  </si>
  <si>
    <t>TRX Real Estate FII</t>
  </si>
  <si>
    <t>Híbrido</t>
  </si>
  <si>
    <t>XP Selection FoF</t>
  </si>
  <si>
    <t>Bresco Logística</t>
  </si>
  <si>
    <t>Bresco Gestão</t>
  </si>
  <si>
    <t>VBI CRI</t>
  </si>
  <si>
    <t>BTG Logística</t>
  </si>
  <si>
    <t>RZAK11</t>
  </si>
  <si>
    <t>SEQR11</t>
  </si>
  <si>
    <t>Sequóia III Renda Imobiliária</t>
  </si>
  <si>
    <t>Sequóia</t>
  </si>
  <si>
    <t>11º Útil</t>
  </si>
  <si>
    <t>AFHI11</t>
  </si>
  <si>
    <t>Base Proventos</t>
  </si>
  <si>
    <t xml:space="preserve">AF Invest Cri </t>
  </si>
  <si>
    <t>AF Invest</t>
  </si>
  <si>
    <t>Riza Terrax </t>
  </si>
  <si>
    <t>Barigui Rendimentos Imobiliarios</t>
  </si>
  <si>
    <t>Brasil Plural </t>
  </si>
  <si>
    <t>Riza Asset Management</t>
  </si>
  <si>
    <t>Barigui Gestor</t>
  </si>
  <si>
    <t>Riza Akin</t>
  </si>
  <si>
    <t xml:space="preserve">Kinea Securities </t>
  </si>
  <si>
    <t xml:space="preserve">Kinea </t>
  </si>
  <si>
    <t>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</si>
</sst>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6" formatCode="&quot;R$&quot;\ #,##0;[Red]\-&quot;R$&quot;\ #,##0"/>
    <numFmt numFmtId="8" formatCode="&quot;R$&quot;\ #,##0.00;[Red]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D+&quot;0"/>
    <numFmt numFmtId="165" formatCode="_-* #,##0_-;\-* #,##0_-;_-* &quot;-&quot;??_-;_-@_-"/>
    <numFmt numFmtId="166" formatCode="&quot;R$&quot;\ #,##0.00"/>
    <numFmt numFmtId="167" formatCode="0.0%"/>
    <numFmt numFmtId="168" formatCode="000000000000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u val="singleAccounting"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rgb="FFFFE181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2" fillId="0" borderId="0" applyNumberFormat="0" applyFill="0" applyBorder="0" applyAlignment="0" applyProtection="0"/>
  </cellStyleXfs>
  <cellXfs count="64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3" fillId="2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0" fontId="7" fillId="5" borderId="0" xfId="0" applyFont="1" applyFill="1" applyBorder="1" applyAlignment="1">
      <alignment vertical="center"/>
    </xf>
    <xf numFmtId="0" fontId="7" fillId="5" borderId="0" xfId="1" applyNumberFormat="1" applyFont="1" applyFill="1" applyBorder="1" applyAlignment="1">
      <alignment horizontal="center" vertical="center"/>
    </xf>
    <xf numFmtId="44" fontId="7" fillId="5" borderId="0" xfId="1" applyNumberFormat="1" applyFont="1" applyFill="1" applyBorder="1" applyAlignment="1">
      <alignment horizontal="center" vertical="center"/>
    </xf>
    <xf numFmtId="0" fontId="7" fillId="5" borderId="0" xfId="0" applyFont="1" applyFill="1" applyBorder="1" applyAlignment="1">
      <alignment horizontal="center" vertical="center"/>
    </xf>
    <xf numFmtId="8" fontId="7" fillId="5" borderId="0" xfId="0" applyNumberFormat="1" applyFont="1" applyFill="1" applyBorder="1" applyAlignment="1">
      <alignment horizontal="center" vertical="center"/>
    </xf>
    <xf numFmtId="6" fontId="8" fillId="5" borderId="0" xfId="0" applyNumberFormat="1" applyFont="1" applyFill="1" applyBorder="1" applyAlignment="1">
      <alignment horizontal="center" wrapText="1"/>
    </xf>
    <xf numFmtId="10" fontId="7" fillId="5" borderId="0" xfId="0" applyNumberFormat="1" applyFont="1" applyFill="1" applyBorder="1" applyAlignment="1">
      <alignment horizontal="center" vertical="center" wrapText="1"/>
    </xf>
    <xf numFmtId="0" fontId="7" fillId="5" borderId="0" xfId="0" applyFont="1" applyFill="1" applyBorder="1"/>
    <xf numFmtId="0" fontId="7" fillId="5" borderId="0" xfId="0" applyFont="1" applyFill="1" applyBorder="1" applyAlignment="1">
      <alignment horizontal="center" vertical="center" wrapText="1"/>
    </xf>
    <xf numFmtId="8" fontId="7" fillId="5" borderId="0" xfId="0" applyNumberFormat="1" applyFont="1" applyFill="1" applyBorder="1" applyAlignment="1">
      <alignment horizontal="center" vertical="center" wrapText="1"/>
    </xf>
    <xf numFmtId="164" fontId="7" fillId="5" borderId="0" xfId="0" applyNumberFormat="1" applyFont="1" applyFill="1" applyBorder="1" applyAlignment="1">
      <alignment horizontal="center" vertical="center" wrapText="1"/>
    </xf>
    <xf numFmtId="9" fontId="7" fillId="5" borderId="0" xfId="0" applyNumberFormat="1" applyFont="1" applyFill="1" applyBorder="1" applyAlignment="1">
      <alignment horizontal="center" vertical="center" wrapText="1"/>
    </xf>
    <xf numFmtId="6" fontId="7" fillId="5" borderId="0" xfId="0" applyNumberFormat="1" applyFont="1" applyFill="1" applyBorder="1" applyAlignment="1">
      <alignment horizontal="center" vertical="center" wrapText="1"/>
    </xf>
    <xf numFmtId="168" fontId="9" fillId="0" borderId="0" xfId="0" applyNumberFormat="1" applyFont="1" applyFill="1" applyBorder="1" applyAlignment="1">
      <alignment vertical="center"/>
    </xf>
    <xf numFmtId="10" fontId="10" fillId="0" borderId="1" xfId="0" applyNumberFormat="1" applyFont="1" applyFill="1" applyBorder="1" applyAlignment="1">
      <alignment horizontal="left" vertical="center"/>
    </xf>
    <xf numFmtId="10" fontId="10" fillId="0" borderId="1" xfId="0" applyNumberFormat="1" applyFont="1" applyFill="1" applyBorder="1" applyAlignment="1">
      <alignment horizontal="center" vertical="center"/>
    </xf>
    <xf numFmtId="10" fontId="9" fillId="0" borderId="1" xfId="0" applyNumberFormat="1" applyFont="1" applyFill="1" applyBorder="1" applyAlignment="1">
      <alignment horizontal="center" vertical="center"/>
    </xf>
    <xf numFmtId="8" fontId="9" fillId="5" borderId="1" xfId="0" applyNumberFormat="1" applyFont="1" applyFill="1" applyBorder="1" applyAlignment="1">
      <alignment horizontal="center" vertical="center"/>
    </xf>
    <xf numFmtId="10" fontId="9" fillId="5" borderId="1" xfId="2" applyNumberFormat="1" applyFont="1" applyFill="1" applyBorder="1" applyAlignment="1">
      <alignment horizontal="center" vertical="center"/>
    </xf>
    <xf numFmtId="0" fontId="0" fillId="0" borderId="0" xfId="0" applyFill="1"/>
    <xf numFmtId="44" fontId="7" fillId="0" borderId="0" xfId="1" applyNumberFormat="1" applyFont="1" applyFill="1" applyBorder="1" applyAlignment="1">
      <alignment horizontal="center" vertical="center"/>
    </xf>
    <xf numFmtId="0" fontId="7" fillId="0" borderId="0" xfId="1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8" fontId="7" fillId="0" borderId="0" xfId="0" applyNumberFormat="1" applyFont="1" applyFill="1" applyBorder="1" applyAlignment="1">
      <alignment horizontal="center" vertical="center"/>
    </xf>
    <xf numFmtId="164" fontId="8" fillId="0" borderId="0" xfId="0" applyNumberFormat="1" applyFont="1" applyFill="1" applyBorder="1" applyAlignment="1">
      <alignment wrapText="1"/>
    </xf>
    <xf numFmtId="10" fontId="8" fillId="0" borderId="0" xfId="0" applyNumberFormat="1" applyFont="1" applyFill="1" applyBorder="1" applyAlignment="1">
      <alignment wrapText="1"/>
    </xf>
    <xf numFmtId="9" fontId="8" fillId="0" borderId="0" xfId="0" applyNumberFormat="1" applyFont="1" applyFill="1" applyBorder="1" applyAlignment="1">
      <alignment wrapText="1"/>
    </xf>
    <xf numFmtId="0" fontId="8" fillId="0" borderId="0" xfId="0" applyFont="1" applyFill="1" applyBorder="1" applyAlignment="1">
      <alignment horizontal="center"/>
    </xf>
    <xf numFmtId="6" fontId="8" fillId="0" borderId="0" xfId="0" applyNumberFormat="1" applyFont="1" applyFill="1" applyBorder="1" applyAlignment="1">
      <alignment horizontal="center" wrapText="1"/>
    </xf>
    <xf numFmtId="0" fontId="9" fillId="4" borderId="0" xfId="0" applyFont="1" applyFill="1" applyBorder="1"/>
    <xf numFmtId="164" fontId="8" fillId="0" borderId="0" xfId="0" applyNumberFormat="1" applyFont="1" applyFill="1" applyBorder="1" applyAlignment="1">
      <alignment horizontal="center" wrapText="1"/>
    </xf>
    <xf numFmtId="10" fontId="8" fillId="0" borderId="0" xfId="0" applyNumberFormat="1" applyFont="1" applyFill="1" applyBorder="1" applyAlignment="1">
      <alignment horizontal="center" wrapText="1"/>
    </xf>
    <xf numFmtId="9" fontId="8" fillId="0" borderId="0" xfId="0" applyNumberFormat="1" applyFont="1" applyFill="1" applyBorder="1" applyAlignment="1">
      <alignment horizontal="center" wrapText="1"/>
    </xf>
    <xf numFmtId="0" fontId="0" fillId="0" borderId="0" xfId="0" applyNumberFormat="1" applyFill="1" applyAlignment="1">
      <alignment horizontal="center"/>
    </xf>
    <xf numFmtId="0" fontId="0" fillId="0" borderId="0" xfId="0" applyNumberFormat="1" applyAlignment="1">
      <alignment horizontal="center"/>
    </xf>
    <xf numFmtId="10" fontId="0" fillId="0" borderId="0" xfId="2" applyNumberFormat="1" applyFont="1"/>
    <xf numFmtId="10" fontId="1" fillId="0" borderId="0" xfId="2" applyNumberFormat="1" applyFont="1"/>
    <xf numFmtId="10" fontId="0" fillId="3" borderId="0" xfId="0" applyNumberFormat="1" applyFill="1"/>
    <xf numFmtId="0" fontId="0" fillId="3" borderId="0" xfId="0" applyFill="1"/>
    <xf numFmtId="167" fontId="9" fillId="4" borderId="1" xfId="2" applyNumberFormat="1" applyFont="1" applyFill="1" applyBorder="1" applyAlignment="1">
      <alignment horizontal="center" vertical="center"/>
    </xf>
    <xf numFmtId="4" fontId="9" fillId="5" borderId="1" xfId="2" applyNumberFormat="1" applyFont="1" applyFill="1" applyBorder="1" applyAlignment="1">
      <alignment horizontal="center" vertical="center"/>
    </xf>
    <xf numFmtId="0" fontId="11" fillId="0" borderId="0" xfId="0" applyFont="1"/>
    <xf numFmtId="0" fontId="11" fillId="4" borderId="0" xfId="0" applyFont="1" applyFill="1"/>
    <xf numFmtId="0" fontId="7" fillId="5" borderId="0" xfId="0" applyNumberFormat="1" applyFont="1" applyFill="1" applyBorder="1" applyAlignment="1">
      <alignment horizontal="center" vertical="center" wrapText="1"/>
    </xf>
    <xf numFmtId="10" fontId="0" fillId="0" borderId="0" xfId="0" applyNumberFormat="1"/>
    <xf numFmtId="9" fontId="8" fillId="5" borderId="0" xfId="0" applyNumberFormat="1" applyFont="1" applyFill="1" applyBorder="1" applyAlignment="1">
      <alignment horizontal="center" wrapText="1"/>
    </xf>
    <xf numFmtId="14" fontId="7" fillId="5" borderId="0" xfId="0" applyNumberFormat="1" applyFont="1" applyFill="1" applyBorder="1" applyAlignment="1">
      <alignment horizontal="center" vertical="center"/>
    </xf>
    <xf numFmtId="3" fontId="9" fillId="0" borderId="1" xfId="0" applyNumberFormat="1" applyFont="1" applyFill="1" applyBorder="1" applyAlignment="1">
      <alignment horizontal="center" vertical="center"/>
    </xf>
    <xf numFmtId="14" fontId="9" fillId="5" borderId="1" xfId="2" applyNumberFormat="1" applyFont="1" applyFill="1" applyBorder="1" applyAlignment="1">
      <alignment horizontal="center" vertical="center"/>
    </xf>
    <xf numFmtId="167" fontId="9" fillId="0" borderId="1" xfId="2" applyNumberFormat="1" applyFont="1" applyFill="1" applyBorder="1" applyAlignment="1">
      <alignment horizontal="center" vertical="center"/>
    </xf>
    <xf numFmtId="0" fontId="0" fillId="0" borderId="1" xfId="0" applyBorder="1"/>
    <xf numFmtId="3" fontId="9" fillId="0" borderId="0" xfId="0" applyNumberFormat="1" applyFont="1" applyFill="1" applyBorder="1" applyAlignment="1">
      <alignment horizontal="center" vertical="center"/>
    </xf>
    <xf numFmtId="10" fontId="8" fillId="5" borderId="0" xfId="0" applyNumberFormat="1" applyFont="1" applyFill="1" applyBorder="1" applyAlignment="1">
      <alignment horizontal="center" wrapText="1"/>
    </xf>
    <xf numFmtId="0" fontId="4" fillId="3" borderId="0" xfId="0" applyFont="1" applyFill="1" applyBorder="1" applyAlignment="1">
      <alignment horizontal="left" vertical="center"/>
    </xf>
    <xf numFmtId="166" fontId="5" fillId="3" borderId="0" xfId="0" applyNumberFormat="1" applyFont="1" applyFill="1" applyBorder="1" applyAlignment="1">
      <alignment horizontal="center" vertical="center" wrapText="1"/>
    </xf>
    <xf numFmtId="165" fontId="5" fillId="3" borderId="0" xfId="1" applyNumberFormat="1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164" fontId="5" fillId="3" borderId="0" xfId="0" applyNumberFormat="1" applyFont="1" applyFill="1" applyBorder="1" applyAlignment="1">
      <alignment horizontal="center" vertical="center"/>
    </xf>
    <xf numFmtId="0" fontId="0" fillId="0" borderId="0" xfId="0"/>
  </cellXfs>
  <cellStyles count="4">
    <cellStyle name="Hiperlink 2" xfId="3" xr:uid="{00000000-0005-0000-0000-000000000000}"/>
    <cellStyle name="Normal" xfId="0" builtinId="0"/>
    <cellStyle name="Porcentagem" xfId="2" builtinId="5"/>
    <cellStyle name="Vírgula" xfId="1" builtinId="3"/>
  </cellStyles>
  <dxfs count="12">
    <dxf>
      <fill>
        <patternFill>
          <bgColor rgb="FF63BE7B"/>
        </patternFill>
      </fill>
    </dxf>
    <dxf>
      <fill>
        <patternFill>
          <bgColor rgb="FFB1D47F"/>
        </patternFill>
      </fill>
    </dxf>
    <dxf>
      <fill>
        <patternFill>
          <bgColor rgb="FFFFEB84"/>
        </patternFill>
      </fill>
    </dxf>
    <dxf>
      <fill>
        <patternFill>
          <bgColor rgb="FFFF9966"/>
        </patternFill>
      </fill>
    </dxf>
    <dxf>
      <fill>
        <patternFill>
          <bgColor rgb="FFFF5050"/>
        </patternFill>
      </fill>
    </dxf>
    <dxf>
      <fill>
        <patternFill>
          <bgColor rgb="FF63BE7B"/>
        </patternFill>
      </fill>
    </dxf>
    <dxf>
      <fill>
        <patternFill>
          <bgColor rgb="FF63BE7B"/>
        </patternFill>
      </fill>
    </dxf>
    <dxf>
      <fill>
        <patternFill>
          <bgColor rgb="FFB1D47F"/>
        </patternFill>
      </fill>
    </dxf>
    <dxf>
      <fill>
        <patternFill>
          <bgColor rgb="FFFFEB84"/>
        </patternFill>
      </fill>
    </dxf>
    <dxf>
      <fill>
        <patternFill>
          <bgColor rgb="FFFF9966"/>
        </patternFill>
      </fill>
    </dxf>
    <dxf>
      <fill>
        <patternFill>
          <bgColor rgb="FFFF5050"/>
        </patternFill>
      </fill>
    </dxf>
    <dxf>
      <fill>
        <patternFill>
          <bgColor rgb="FF63BE7B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Controles\Base_Dados_Fundo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"/>
      <sheetName val="FORA DA PLATAFORMA"/>
      <sheetName val="temp_heberton"/>
      <sheetName val="PARAMETROS"/>
      <sheetName val="RASCUNHO"/>
      <sheetName val="Plan3"/>
      <sheetName val="Temporário"/>
      <sheetName val="Plan1"/>
      <sheetName val="Temporario"/>
      <sheetName val="Temporario 2"/>
    </sheetNames>
    <sheetDataSet>
      <sheetData sheetId="0" refreshError="1"/>
      <sheetData sheetId="1" refreshError="1"/>
      <sheetData sheetId="2" refreshError="1"/>
      <sheetData sheetId="3">
        <row r="1">
          <cell r="G1" t="str">
            <v>CLASSIFICAÇÃO ANBID</v>
          </cell>
        </row>
        <row r="3">
          <cell r="A3" t="str">
            <v>FABIO.GONCALVES</v>
          </cell>
          <cell r="B3" t="str">
            <v>ADVIS EQUITIES ADMINISTRAÇÃO DE RECURSOS LTDA</v>
          </cell>
          <cell r="C3" t="str">
            <v>BANCO BNP PARIBAS BRASIL S/A</v>
          </cell>
          <cell r="D3" t="str">
            <v>ABERTURA</v>
          </cell>
          <cell r="E3" t="str">
            <v>corridos</v>
          </cell>
          <cell r="F3" t="str">
            <v>LONGO PRAZO</v>
          </cell>
          <cell r="G3" t="str">
            <v>Curto Prazo</v>
          </cell>
          <cell r="H3" t="str">
            <v>SIM</v>
          </cell>
          <cell r="I3" t="str">
            <v>ABERTO</v>
          </cell>
          <cell r="J3" t="str">
            <v>KPMG Auditores Independentes S/A</v>
          </cell>
          <cell r="K3" t="str">
            <v>BANCO BRADESCO S.A.</v>
          </cell>
          <cell r="L3" t="str">
            <v>Fundo Multimercado</v>
          </cell>
        </row>
        <row r="4">
          <cell r="A4" t="str">
            <v>FAUSTO.SILVA</v>
          </cell>
          <cell r="B4" t="str">
            <v>ADVIS INVESTIMENTOS LTDA</v>
          </cell>
          <cell r="C4" t="str">
            <v>BANCO BRADESCO S.A</v>
          </cell>
          <cell r="D4" t="str">
            <v>FECHAMENTO</v>
          </cell>
          <cell r="E4" t="str">
            <v>útil</v>
          </cell>
          <cell r="F4" t="str">
            <v>RENDA VARIÁVEL</v>
          </cell>
          <cell r="G4" t="str">
            <v>Referenciado DI</v>
          </cell>
          <cell r="H4" t="str">
            <v>NÃO</v>
          </cell>
          <cell r="I4" t="str">
            <v>FECHADO</v>
          </cell>
          <cell r="J4" t="str">
            <v>PWC Auditores Independentes</v>
          </cell>
          <cell r="K4" t="str">
            <v>Itaú Unibanco S/A.</v>
          </cell>
          <cell r="L4" t="str">
            <v>Fundo de Ações</v>
          </cell>
        </row>
        <row r="5">
          <cell r="A5" t="str">
            <v>HEBERTON.PASSOS</v>
          </cell>
          <cell r="B5" t="str">
            <v>ALPHA4X GESTORA DE RECURSOS LTDA</v>
          </cell>
          <cell r="C5" t="str">
            <v>BANCO FATOR S/A</v>
          </cell>
          <cell r="E5" t="str">
            <v>TERMINO DO FUNDO</v>
          </cell>
          <cell r="F5" t="str">
            <v>FUNDO FECHADO</v>
          </cell>
          <cell r="G5" t="str">
            <v>Renda Fixa</v>
          </cell>
          <cell r="J5" t="str">
            <v>Deloitte Touche Tohmatsu Auditores Independentes</v>
          </cell>
          <cell r="K5" t="str">
            <v>Banco BNP Paribas Brasil S/A</v>
          </cell>
          <cell r="L5" t="str">
            <v>Fundo de Renda Fixa</v>
          </cell>
        </row>
        <row r="6">
          <cell r="A6" t="str">
            <v>THIAGO.VILLELA</v>
          </cell>
          <cell r="B6" t="str">
            <v>ANGÁ ADMINISTRAÇÃO DE RECURSOS LTDA.</v>
          </cell>
          <cell r="C6" t="str">
            <v>BANCO J.P. MORGAN S.A.</v>
          </cell>
          <cell r="E6" t="str">
            <v>Carencia</v>
          </cell>
          <cell r="F6" t="str">
            <v>CURTO PRAZO</v>
          </cell>
          <cell r="G6" t="str">
            <v>Renda Fixa Crédito Livre</v>
          </cell>
          <cell r="J6" t="str">
            <v>ERNST &amp; YOUNG AUDITORES INDEPENDENTES S/S</v>
          </cell>
          <cell r="K6" t="str">
            <v>Banco BTG Pactual S.A.</v>
          </cell>
          <cell r="L6" t="str">
            <v>Fundo Referenciado</v>
          </cell>
        </row>
        <row r="7">
          <cell r="A7" t="str">
            <v>VINICIUS.ROCHA</v>
          </cell>
          <cell r="B7" t="str">
            <v>APEX CAPITAL LTDA</v>
          </cell>
          <cell r="C7" t="str">
            <v>BEM DTVM LTDA</v>
          </cell>
          <cell r="G7" t="str">
            <v>Renda Fixa Índices</v>
          </cell>
          <cell r="J7" t="str">
            <v>PricawaterhouseCoopers Auditores Independentes</v>
          </cell>
          <cell r="K7" t="str">
            <v>Banco Crédit Agricole Brasil S/A.</v>
          </cell>
          <cell r="L7" t="str">
            <v>Fundo Cambial</v>
          </cell>
        </row>
        <row r="8">
          <cell r="A8" t="str">
            <v>CAMILA.MATIAS</v>
          </cell>
          <cell r="B8" t="str">
            <v>ÁPPIA PRIME GESTÃO DE RECURSOS LTDA</v>
          </cell>
          <cell r="C8" t="str">
            <v>BNY MELLON SERVICOS FINANCEIROS DTVM S.A.</v>
          </cell>
          <cell r="G8" t="str">
            <v>Long And Short - Neutro</v>
          </cell>
          <cell r="J8" t="str">
            <v>Audifactor Auditores Independentes</v>
          </cell>
          <cell r="K8" t="str">
            <v>Citibank DTVM S/A.</v>
          </cell>
          <cell r="L8" t="str">
            <v>Fundo Direitos Creditórios</v>
          </cell>
        </row>
        <row r="9">
          <cell r="A9" t="str">
            <v>DANIELA.ZEE</v>
          </cell>
          <cell r="B9" t="str">
            <v>ASHMORE BRASIL GESTORA DE RECURSOS LTDA</v>
          </cell>
          <cell r="C9" t="str">
            <v>BRAM BRADESCO ASSET MANAGEMENT S/A DTVM</v>
          </cell>
          <cell r="G9" t="str">
            <v>Long And Short - Direcional</v>
          </cell>
          <cell r="K9" t="str">
            <v>Caixa Econômica Federal</v>
          </cell>
          <cell r="L9"/>
        </row>
        <row r="10">
          <cell r="A10" t="str">
            <v>ANTONIO.ALBUQUERQUE</v>
          </cell>
          <cell r="B10" t="str">
            <v>ATICO ADMINISTRAÇÃO DE RECURSOS LTDA</v>
          </cell>
          <cell r="C10" t="str">
            <v>BTG PACTUAL SERVIÇOS FINANCEIROS S/A DTVM</v>
          </cell>
          <cell r="G10" t="str">
            <v>Multimercados Macro</v>
          </cell>
          <cell r="K10" t="str">
            <v>Banco Daycoval S/A.</v>
          </cell>
          <cell r="L10"/>
        </row>
        <row r="11">
          <cell r="A11" t="str">
            <v>GABRIELA.SCHOR</v>
          </cell>
          <cell r="B11" t="str">
            <v>BBM I GESTÃO DE RECURSOS LTDA</v>
          </cell>
          <cell r="C11" t="str">
            <v>CREDIT AGRICOLE BRASIL S.A. DISTRIBUIDORA DE TÍTULOS E VALORES MOBILIÁRIOS</v>
          </cell>
          <cell r="G11" t="str">
            <v>Multimercados Trading</v>
          </cell>
          <cell r="K11" t="str">
            <v>BNY Mellon Banco S.A.</v>
          </cell>
        </row>
        <row r="12">
          <cell r="A12" t="str">
            <v>ELENA.ESBAILE</v>
          </cell>
          <cell r="B12" t="str">
            <v>BBM II GESTÃO DE RECURSOS LTDA</v>
          </cell>
          <cell r="C12" t="str">
            <v>DAYCOVAL ASSET MANAGEMENT ADMINISTRACAO DE RECURSOS LTDA</v>
          </cell>
          <cell r="G12" t="str">
            <v>Multimercados Multiestratégia</v>
          </cell>
        </row>
        <row r="13">
          <cell r="A13" t="str">
            <v>LUARA.SILVA</v>
          </cell>
          <cell r="B13" t="str">
            <v>BC GESTÃO DE RECURSOS LTDA</v>
          </cell>
          <cell r="C13" t="str">
            <v>INTRAG DTVM LTDA.</v>
          </cell>
          <cell r="G13" t="str">
            <v>Multimercados Multigestor</v>
          </cell>
        </row>
        <row r="14">
          <cell r="A14" t="str">
            <v>OMAR.WAKED</v>
          </cell>
          <cell r="B14" t="str">
            <v>BEHAVIOR GESTÃO DE CAPITAL LTDA</v>
          </cell>
          <cell r="C14" t="str">
            <v>SUL AMERICA INVESTIMENTOS DISTRIBUIDORA DE TITULOS E VALORES MOBILIARIOS S.A.</v>
          </cell>
          <cell r="G14" t="str">
            <v>Multimercados Juros e Moedas</v>
          </cell>
        </row>
        <row r="15">
          <cell r="A15" t="str">
            <v>RENATO.QUEIROZ</v>
          </cell>
          <cell r="B15" t="str">
            <v>BESAF - BES ATIVOS FINANCEIROS LTDA</v>
          </cell>
          <cell r="C15" t="str">
            <v>VOTORANTIM ASSET MANAGEMENT DTVM LTDA.</v>
          </cell>
          <cell r="G15" t="str">
            <v>Multimercados Estratégia Específica</v>
          </cell>
        </row>
        <row r="16">
          <cell r="B16" t="str">
            <v>BNP PARIBAS ASSET MANAGEMENT BRASIL LTDA</v>
          </cell>
          <cell r="C16" t="str">
            <v>CAIXA ECONÔMICA FEDERAL</v>
          </cell>
          <cell r="G16" t="str">
            <v>Balanceados</v>
          </cell>
        </row>
        <row r="17">
          <cell r="B17" t="str">
            <v>BNY MELLON ARX INVESTIMENTOS LTDA</v>
          </cell>
          <cell r="C17" t="str">
            <v>GRADUAL CCTVM S.A.</v>
          </cell>
          <cell r="G17" t="str">
            <v>Capital Protegido</v>
          </cell>
        </row>
        <row r="18">
          <cell r="B18" t="str">
            <v>BRAM - BRADESCO ASSET MANAGEMENT S.A. DISTRIBUIDORA DE TÍTULOS E VALORES MOBILIÁRIOS</v>
          </cell>
          <cell r="C18" t="str">
            <v>CREDIT SUISSE HEDGING-GRIFFO CORRETORA DE VALORES S.A.</v>
          </cell>
          <cell r="G18" t="str">
            <v>Investimento no Exterior</v>
          </cell>
        </row>
        <row r="19">
          <cell r="B19" t="str">
            <v>BRASIL PLURAL GESTÃO DE RECURSOS LTDA</v>
          </cell>
          <cell r="C19" t="str">
            <v>Banco Modal S.A.</v>
          </cell>
          <cell r="G19" t="str">
            <v>Ações IBOVESPA Indexado</v>
          </cell>
        </row>
        <row r="20">
          <cell r="B20" t="str">
            <v>BRAVIA CAPITAL INVESTIMENTOS LTDA</v>
          </cell>
          <cell r="C20" t="str">
            <v>SOCOPA SOCIEDADE CORRETORA PAULISTA</v>
          </cell>
          <cell r="G20" t="str">
            <v>Ações IBOVESPA Ativo</v>
          </cell>
        </row>
        <row r="21">
          <cell r="B21" t="str">
            <v>BRZ INVESTIMENTOS LTDA</v>
          </cell>
          <cell r="G21" t="str">
            <v>Ações IBrX Indexado</v>
          </cell>
        </row>
        <row r="22">
          <cell r="B22" t="str">
            <v>BTG PACTUAL ASSET MANAGEMENT S/A DTVM</v>
          </cell>
          <cell r="G22" t="str">
            <v>Ações IBrX Ativo</v>
          </cell>
        </row>
        <row r="23">
          <cell r="B23" t="str">
            <v>CAPITANIA S/A</v>
          </cell>
          <cell r="G23" t="str">
            <v>Ações Setoriais</v>
          </cell>
        </row>
        <row r="24">
          <cell r="B24" t="str">
            <v>CLARITAS ADMINISTRAÇÃO DE RECURSOS LTDA</v>
          </cell>
          <cell r="G24" t="str">
            <v>Ações FMP - FGTS</v>
          </cell>
        </row>
        <row r="25">
          <cell r="B25" t="str">
            <v>CREDIT AGRICOLE BRASIL S.A. DISTRIBUIDORA DE TÍTULOS E VALORES MOBILIÁRIOS</v>
          </cell>
          <cell r="G25" t="str">
            <v>Ações Small Caps</v>
          </cell>
        </row>
        <row r="26">
          <cell r="B26" t="str">
            <v>CULTINVEST ASSET MANAGEMENT LTDA</v>
          </cell>
          <cell r="G26" t="str">
            <v>Ações Dividendos</v>
          </cell>
        </row>
        <row r="27">
          <cell r="B27" t="str">
            <v>DAYCOVAL ASSET MANAGEMENT ADMINISTRACAO DE RECURSOS LTDA</v>
          </cell>
          <cell r="G27" t="str">
            <v>Ações Sustentabilidade/Governança</v>
          </cell>
        </row>
        <row r="28">
          <cell r="B28" t="str">
            <v>DLM INVISTA ASSET MANAGEMENT S.A.</v>
          </cell>
          <cell r="G28" t="str">
            <v>Ações Livre</v>
          </cell>
        </row>
        <row r="29">
          <cell r="B29" t="str">
            <v>DUNA ASSET MANAGEMENT LTDA.</v>
          </cell>
          <cell r="G29" t="str">
            <v>Fundos Fechados de Ações</v>
          </cell>
        </row>
        <row r="30">
          <cell r="B30" t="str">
            <v>EAGLE CAPITAL S/S LTDA</v>
          </cell>
          <cell r="G30" t="str">
            <v>Cambial</v>
          </cell>
        </row>
        <row r="31">
          <cell r="B31" t="str">
            <v>EDGE BRASIL GESTÃO DE ATIVOS LTDA.</v>
          </cell>
          <cell r="G31" t="str">
            <v>Previdência Renda Fixa</v>
          </cell>
        </row>
        <row r="32">
          <cell r="B32" t="str">
            <v>EFFECTUS INVESTIMENTOS LTDA</v>
          </cell>
          <cell r="G32" t="str">
            <v>Previdência Balanceados - até 15</v>
          </cell>
        </row>
        <row r="33">
          <cell r="B33" t="str">
            <v>EQUITAS ADMINISTRAÇÃO DE FUNDOS DE INVESTIMENTOS LTDA.</v>
          </cell>
          <cell r="G33" t="str">
            <v>Previdência Balanceados - de 15-30</v>
          </cell>
        </row>
        <row r="34">
          <cell r="B34" t="str">
            <v>FAMA INVESTIMENTOS LTDA</v>
          </cell>
          <cell r="G34" t="str">
            <v>Previdência Balanceados - acima de 30</v>
          </cell>
        </row>
        <row r="35">
          <cell r="B35" t="str">
            <v>FAR FATOR ADM DE RECURSOS LTDA</v>
          </cell>
          <cell r="G35" t="str">
            <v>Previdência Multimercados</v>
          </cell>
        </row>
        <row r="36">
          <cell r="B36" t="str">
            <v>FIDES ASSET MANAGEMENT LTDA</v>
          </cell>
          <cell r="G36" t="str">
            <v>Previdência Data-Alvo</v>
          </cell>
        </row>
        <row r="37">
          <cell r="B37" t="str">
            <v>FLAG ASSET MANAGEMENT GESTORA DE RECURSOS LTDA</v>
          </cell>
          <cell r="G37" t="str">
            <v>Previdência Ações</v>
          </cell>
        </row>
        <row r="38">
          <cell r="B38" t="str">
            <v>FRAM CAPITAL GESTÃO DE ATIVOS LTDA.</v>
          </cell>
          <cell r="G38" t="str">
            <v>Exclusivos Fechados</v>
          </cell>
        </row>
        <row r="39">
          <cell r="B39" t="str">
            <v>FRANKLIN TEMPLETON INVESTIMENTOS (BRASIL) LTDA</v>
          </cell>
          <cell r="G39" t="str">
            <v>Off Shore Renda Fixa</v>
          </cell>
        </row>
        <row r="40">
          <cell r="B40" t="str">
            <v>GAP GESTORA DE RECURSOS LTDA</v>
          </cell>
          <cell r="G40" t="str">
            <v>Off Shore Renda Variável</v>
          </cell>
        </row>
        <row r="41">
          <cell r="B41" t="str">
            <v>GAP PRUDENTIAL LT GESTÃO DE RECURSOS LTDA.</v>
          </cell>
          <cell r="G41" t="str">
            <v>Off Shore Mistos</v>
          </cell>
        </row>
        <row r="42">
          <cell r="B42" t="str">
            <v>GAVEA INVESTIMENTOS LTDA</v>
          </cell>
          <cell r="G42" t="str">
            <v>Fomento Mercantil</v>
          </cell>
        </row>
        <row r="43">
          <cell r="B43" t="str">
            <v>GDX INVESTIMENTOS LTDA</v>
          </cell>
          <cell r="G43" t="str">
            <v>Financeiro</v>
          </cell>
        </row>
        <row r="44">
          <cell r="B44" t="str">
            <v>GPM GESTÃO DE RECURSOS LTDA</v>
          </cell>
          <cell r="G44" t="str">
            <v>Agro, Indústria e Comércio</v>
          </cell>
        </row>
        <row r="45">
          <cell r="B45" t="str">
            <v>GTI ADMINISTRAÇÃO DE RECURSOS LTDA</v>
          </cell>
          <cell r="G45" t="str">
            <v>Outros</v>
          </cell>
        </row>
        <row r="46">
          <cell r="B46" t="str">
            <v>GUEPARDO INVESTIMENTOS LTDA</v>
          </cell>
          <cell r="G46" t="str">
            <v>Fundo de Índices (ETF)</v>
          </cell>
        </row>
        <row r="47">
          <cell r="B47" t="str">
            <v>HIX INVESTIMENTOS LTDA</v>
          </cell>
          <cell r="G47" t="str">
            <v>Fundos de Participações</v>
          </cell>
        </row>
        <row r="48">
          <cell r="B48" t="str">
            <v>HUMAITÁ INVESTIMENTOS LTDA</v>
          </cell>
          <cell r="G48" t="str">
            <v>Fundos de Investimento Imobiliário</v>
          </cell>
        </row>
        <row r="49">
          <cell r="B49" t="str">
            <v>IBIUNA GESTAO DE RECURSOS LTDA.</v>
          </cell>
        </row>
        <row r="50">
          <cell r="B50" t="str">
            <v>ICATU VANGUARDA ADMINISTRACAO DE RECURSOS LTDA</v>
          </cell>
        </row>
        <row r="51">
          <cell r="B51" t="str">
            <v>J. P. MORGAN ADMINISTRADORA DE CARTEIRAS BRASIL LTDA</v>
          </cell>
        </row>
        <row r="52">
          <cell r="B52" t="str">
            <v>JARDIM BOTANICO PARTNERS INVESTIMENTOS LTDA</v>
          </cell>
        </row>
        <row r="53">
          <cell r="B53" t="str">
            <v>JGP GESTÃO DE RECURSOS LTDA</v>
          </cell>
        </row>
        <row r="54">
          <cell r="B54" t="str">
            <v>KADIMA GESTÃO DE INVESTIMENTOS LTDA</v>
          </cell>
        </row>
        <row r="55">
          <cell r="B55" t="str">
            <v>KAPITALO INVESTIMENTOS LTDA</v>
          </cell>
        </row>
        <row r="56">
          <cell r="B56" t="str">
            <v>KINEA INVESTIMENTOS LTDA.</v>
          </cell>
        </row>
        <row r="57">
          <cell r="B57" t="str">
            <v>KODJA INVESTIMENTOS LTDA</v>
          </cell>
        </row>
        <row r="58">
          <cell r="B58" t="str">
            <v>KONDOR ADMINISTRADORA E GESTORA DE RECURSOS FINANCEIROS LTDA.</v>
          </cell>
        </row>
        <row r="59">
          <cell r="B59" t="str">
            <v>KYROS GESTÃO DE RECURSOS LTDA</v>
          </cell>
        </row>
        <row r="60">
          <cell r="B60" t="str">
            <v>LACAN INVESTIMENTOS E PARTICIPACOES LTDA</v>
          </cell>
        </row>
        <row r="61">
          <cell r="B61" t="str">
            <v>LEGAN ADMINISTRAÇÃO DE RECURSOS LTDA</v>
          </cell>
        </row>
        <row r="62">
          <cell r="B62" t="str">
            <v>MAPFRE DTVM S.A.</v>
          </cell>
        </row>
        <row r="63">
          <cell r="B63" t="str">
            <v>MARLIN-GESTÃO DE RECURSOS LTDA</v>
          </cell>
        </row>
        <row r="64">
          <cell r="B64" t="str">
            <v>MAUA INVESTIMENTOS LTDA</v>
          </cell>
        </row>
        <row r="65">
          <cell r="B65" t="str">
            <v>MCAP INVESTIMENTOS LTDA.</v>
          </cell>
        </row>
        <row r="66">
          <cell r="B66" t="str">
            <v>MERCATTO GESTAO DE RECURSOS S/C LTDA</v>
          </cell>
        </row>
        <row r="67">
          <cell r="B67" t="str">
            <v>META ASSET MANAGEMENT LTDA.</v>
          </cell>
        </row>
        <row r="68">
          <cell r="B68" t="str">
            <v>MIRAE ASSET GLOBAL INVESTIMENTOS (BRASIL) GESTÃO DE RECURSOS LTDA.</v>
          </cell>
        </row>
        <row r="69">
          <cell r="B69" t="str">
            <v>MODAL ASSET MANAGEMENT LTDA</v>
          </cell>
        </row>
        <row r="70">
          <cell r="B70" t="str">
            <v>NEST INVESTIMENTOS LTDA</v>
          </cell>
        </row>
        <row r="71">
          <cell r="B71" t="str">
            <v>NP ADMINISTRAÇÃO DE RECURSOS LTDA</v>
          </cell>
        </row>
        <row r="72">
          <cell r="B72" t="str">
            <v>OCEANA INVESTIMENTOS ADMINISTRADORA DE CARTEIRA DE VALORES MOBILIÁRIOS LTDA</v>
          </cell>
        </row>
        <row r="73">
          <cell r="B73" t="str">
            <v>OPPORTUNITY ASSET ADMINISTRADORA DE RECURSOS DE TERCEIROS LTDA</v>
          </cell>
        </row>
        <row r="74">
          <cell r="B74" t="str">
            <v>OPPORTUNITY GESTORA DE RECURSOS LTDA</v>
          </cell>
        </row>
        <row r="75">
          <cell r="B75" t="str">
            <v>OPUS GESTAO DE RECURSOS LTDA</v>
          </cell>
        </row>
        <row r="76">
          <cell r="B76" t="str">
            <v>PACIFICO GESTÃO DE RECURSOS LTDA</v>
          </cell>
        </row>
        <row r="77">
          <cell r="B77" t="str">
            <v>PATRIA INVESTIMENTOS LTDA</v>
          </cell>
        </row>
        <row r="78">
          <cell r="B78" t="str">
            <v>PERFIN ADMINISTRAÇÃO DE RECURSOS LTDA</v>
          </cell>
        </row>
        <row r="79">
          <cell r="B79" t="str">
            <v>QUELUZ GESTÃO DE RECURSOS FINANCEIROS LTDA</v>
          </cell>
        </row>
        <row r="80">
          <cell r="B80" t="str">
            <v>QUEST INVESTIMENTOS LTDA.</v>
          </cell>
        </row>
        <row r="81">
          <cell r="B81" t="str">
            <v>RIO BRAVO INVESTIMENTOS LTDA</v>
          </cell>
        </row>
        <row r="82">
          <cell r="B82" t="str">
            <v>RIO PERFORMANCE GESTÃO DE RECURSOS LTDA</v>
          </cell>
        </row>
        <row r="83">
          <cell r="B83" t="str">
            <v>RMW INVESTIMENTOS - ADMINISTRAÇÃO DE RECURSOS MOBILIÁRIOS LTDA</v>
          </cell>
        </row>
        <row r="84">
          <cell r="B84" t="str">
            <v>SAGA CONSULTORIA E GESTAO DE INVESTIMENTOS FINANCEIROS LTDA</v>
          </cell>
        </row>
        <row r="85">
          <cell r="B85" t="str">
            <v>SCHRODER INVESTMENT MANAGEMENT BRASIL LTDA</v>
          </cell>
        </row>
        <row r="86">
          <cell r="B86" t="str">
            <v>SDA GESTÃO DE RECURSOS LTDA</v>
          </cell>
        </row>
        <row r="87">
          <cell r="B87" t="str">
            <v>SET INVESTIMENTOS GESTÃO DE ATIVOS LTDA.</v>
          </cell>
        </row>
        <row r="88">
          <cell r="B88" t="str">
            <v>SPARTA ADMINISTRADORA DE RECURSOS LTDA</v>
          </cell>
        </row>
        <row r="89">
          <cell r="B89" t="str">
            <v>SPX GESTÃO DE RECURSOS LTDA</v>
          </cell>
        </row>
        <row r="90">
          <cell r="B90" t="str">
            <v>SUL AMÉRICA INVESTIMENTOS DTVM S.A.</v>
          </cell>
        </row>
        <row r="91">
          <cell r="B91" t="str">
            <v>TEÓRICA GESTORA DE RECURSOS LTDA</v>
          </cell>
        </row>
        <row r="92">
          <cell r="B92" t="str">
            <v>TRAPEZUS GESTÃO DE RECURSOS LTDA.</v>
          </cell>
        </row>
        <row r="93">
          <cell r="B93" t="str">
            <v>UJAY CAPITAL INVESTIMENTOS LTDA</v>
          </cell>
        </row>
        <row r="94">
          <cell r="B94" t="str">
            <v>VALORA GESTÃO DE INVESTIMENTOS LTDA.</v>
          </cell>
        </row>
        <row r="95">
          <cell r="B95" t="str">
            <v>VENTURESTAR GESTAO DE RECURSOS LTDA</v>
          </cell>
        </row>
        <row r="96">
          <cell r="B96" t="str">
            <v>VICTOIRE BRASIL INVESTIMENTOS ADMINISTRAÇÃO DE RECURSOS LTDA</v>
          </cell>
        </row>
        <row r="97">
          <cell r="B97" t="str">
            <v>VIX CAPITAL GESTAO DE RECURSOS LTDA</v>
          </cell>
        </row>
        <row r="98">
          <cell r="B98" t="str">
            <v>VOTORANTIM ASSET MANAGEMENT DTVM LTDA.</v>
          </cell>
        </row>
        <row r="99">
          <cell r="B99" t="str">
            <v>WESTERN ASSET MANAGEMENT COMPANY DTVM LTDA</v>
          </cell>
        </row>
        <row r="100">
          <cell r="B100" t="str">
            <v>XP GESTÃO DE RECURSOS LTDA</v>
          </cell>
        </row>
        <row r="101">
          <cell r="B101" t="str">
            <v>XP INVESTIMENTOS CCTVM S.A.</v>
          </cell>
        </row>
        <row r="102">
          <cell r="B102" t="str">
            <v>OPPORTUNITY GESTÃO INTERNACIONAL DE RECURSOS LTDA.</v>
          </cell>
        </row>
        <row r="103">
          <cell r="B103" t="str">
            <v>GENUS CAPITAL GROUP GESTAO DE RECURSOS LTDA</v>
          </cell>
        </row>
        <row r="104">
          <cell r="B104" t="str">
            <v>CAIXA ECONOMICA FEDERAL</v>
          </cell>
        </row>
        <row r="105">
          <cell r="B105" t="str">
            <v>LEBLON EQUITIES GESTÃO DE RECURSOS LTDA.</v>
          </cell>
        </row>
        <row r="106">
          <cell r="B106" t="str">
            <v>MÁXIMA ASSET MANAGEMENT S.A</v>
          </cell>
        </row>
        <row r="107">
          <cell r="B107" t="str">
            <v>IBIRAPUERA PERFORMANCE INVESTIMENTOS LTDA.</v>
          </cell>
        </row>
        <row r="108">
          <cell r="B108" t="str">
            <v>ORBE INVESTIMENTOS E PARTICIPACOES LTDA</v>
          </cell>
        </row>
        <row r="109">
          <cell r="B109" t="str">
            <v>FLORENÇA GESTÃO DE RECURSOS LTDA</v>
          </cell>
        </row>
        <row r="110">
          <cell r="B110" t="str">
            <v>NOVA SRM ADMINISTRAÇÃO DE RECURSOS E FINANÇAS S.A.</v>
          </cell>
        </row>
        <row r="111">
          <cell r="B111" t="str">
            <v>INDIE CAPITAL INVESTIMENTOS LTDA</v>
          </cell>
        </row>
        <row r="112">
          <cell r="B112" t="str">
            <v>CANEPA ASSET MANAGEMENT-CAM BRASIL GESTAO DE RECURSOS LTDA.</v>
          </cell>
        </row>
        <row r="113">
          <cell r="B113" t="str">
            <v>ABSOLUTE GESTAO DE INVESTIMENTO LTDA</v>
          </cell>
        </row>
        <row r="114">
          <cell r="B114" t="str">
            <v>MURANO INVESTIMENTOS GESTÃO DE RECURSOS LTDA.</v>
          </cell>
        </row>
        <row r="115">
          <cell r="B115" t="str">
            <v>MINT CAPITAL GESTORA DE RECURSOS Ltda</v>
          </cell>
        </row>
        <row r="116">
          <cell r="B116" t="str">
            <v>CREDIT SUISSE HEDGING-GRIFFO CORRETORA DE VALORES S.A.</v>
          </cell>
        </row>
        <row r="117">
          <cell r="B117" t="str">
            <v>3G Capital Gestora de Recursos LTDA</v>
          </cell>
        </row>
        <row r="118">
          <cell r="B118" t="str">
            <v>Peninsula Administração de Recursos e Investimentos S.A.</v>
          </cell>
        </row>
        <row r="119">
          <cell r="B119" t="str">
            <v>Itaim Asset Gestão de Investimentos Ltda</v>
          </cell>
        </row>
        <row r="120">
          <cell r="B120" t="str">
            <v>Venturestar Investimentos Ltda.</v>
          </cell>
        </row>
        <row r="121">
          <cell r="B121" t="str">
            <v>Vinci Gestora de Recursos Ltda.</v>
          </cell>
        </row>
        <row r="122">
          <cell r="B122" t="str">
            <v>PATRIMONIAL ASSET MANAGEMENT LTDA</v>
          </cell>
        </row>
        <row r="123">
          <cell r="B123" t="str">
            <v>Porto Seguro Invevstimentos Ltda.</v>
          </cell>
        </row>
        <row r="124">
          <cell r="B124" t="str">
            <v>Artesanal Investimentos</v>
          </cell>
        </row>
        <row r="125">
          <cell r="B125" t="str">
            <v>Principia Capital Management</v>
          </cell>
        </row>
        <row r="126">
          <cell r="B126" t="str">
            <v>SONAR SERVIÇOS DE INVESTIMENTO LTDA</v>
          </cell>
        </row>
        <row r="127">
          <cell r="B127" t="str">
            <v>DEUTSCHE BANK</v>
          </cell>
        </row>
        <row r="128">
          <cell r="B128" t="str">
            <v>Iporanga Investimentos Ltda</v>
          </cell>
        </row>
        <row r="129">
          <cell r="B129" t="str">
            <v>ARAÚJO FONTES CONSULTORA E ADMINISTRAÇÃO DE RECURSOS LTDA</v>
          </cell>
        </row>
        <row r="130">
          <cell r="B130" t="str">
            <v>MORE INVEST GESTORA DE RECURSOS LTDA</v>
          </cell>
        </row>
        <row r="131">
          <cell r="B131" t="str">
            <v>Grau Gestão de Ativos LTDa</v>
          </cell>
        </row>
        <row r="132">
          <cell r="B132" t="str">
            <v>XP Advisory</v>
          </cell>
        </row>
        <row r="133">
          <cell r="B133" t="str">
            <v>Quatá Investimentos</v>
          </cell>
        </row>
        <row r="134">
          <cell r="B134" t="str">
            <v>Alaska Asset Management</v>
          </cell>
        </row>
        <row r="135">
          <cell r="B135" t="str">
            <v>NCH Brasil Gestora</v>
          </cell>
        </row>
        <row r="136">
          <cell r="B136" t="str">
            <v>Safari Capital</v>
          </cell>
        </row>
        <row r="137">
          <cell r="B137" t="str">
            <v>Adam Capital</v>
          </cell>
        </row>
        <row r="138">
          <cell r="B138" t="str">
            <v>Horus Investimentos Gestora de Recursos LTDA</v>
          </cell>
        </row>
        <row r="139">
          <cell r="B139" t="str">
            <v>AWX Gestão de Ativos LTDA</v>
          </cell>
        </row>
        <row r="140">
          <cell r="B140" t="str">
            <v>RPS Capital</v>
          </cell>
        </row>
        <row r="141">
          <cell r="B141" t="str">
            <v>Canvas Capital</v>
          </cell>
        </row>
        <row r="142">
          <cell r="B142" t="str">
            <v>Solis Capital</v>
          </cell>
        </row>
        <row r="143">
          <cell r="B143" t="str">
            <v>Vertra Capital</v>
          </cell>
        </row>
        <row r="144">
          <cell r="B144" t="str">
            <v>Vintage Investimentos</v>
          </cell>
        </row>
        <row r="145">
          <cell r="B145"/>
        </row>
        <row r="146">
          <cell r="B146"/>
        </row>
        <row r="147">
          <cell r="B147"/>
        </row>
        <row r="148">
          <cell r="B148"/>
        </row>
        <row r="149">
          <cell r="B149"/>
        </row>
        <row r="150">
          <cell r="B150"/>
        </row>
        <row r="151">
          <cell r="B151"/>
        </row>
        <row r="152">
          <cell r="B152"/>
        </row>
        <row r="153">
          <cell r="B153"/>
        </row>
        <row r="154">
          <cell r="B154"/>
        </row>
        <row r="155">
          <cell r="B155"/>
        </row>
        <row r="156">
          <cell r="B156"/>
        </row>
        <row r="157">
          <cell r="B157"/>
        </row>
        <row r="158">
          <cell r="B158"/>
        </row>
        <row r="159">
          <cell r="B159"/>
        </row>
        <row r="160">
          <cell r="B160"/>
        </row>
        <row r="161">
          <cell r="B161"/>
        </row>
        <row r="162">
          <cell r="B162"/>
        </row>
        <row r="163">
          <cell r="B163"/>
        </row>
        <row r="164">
          <cell r="B164"/>
        </row>
        <row r="165">
          <cell r="B165"/>
        </row>
        <row r="166">
          <cell r="B166"/>
        </row>
        <row r="167">
          <cell r="B167"/>
        </row>
        <row r="168">
          <cell r="B168"/>
        </row>
        <row r="169">
          <cell r="B169"/>
        </row>
        <row r="170">
          <cell r="B170"/>
        </row>
        <row r="171">
          <cell r="B171"/>
        </row>
        <row r="172">
          <cell r="B172"/>
        </row>
        <row r="173">
          <cell r="B173"/>
        </row>
        <row r="174">
          <cell r="B174"/>
        </row>
        <row r="175">
          <cell r="B175"/>
        </row>
        <row r="176">
          <cell r="B176"/>
        </row>
        <row r="177">
          <cell r="B177"/>
        </row>
        <row r="178">
          <cell r="B178"/>
        </row>
        <row r="179">
          <cell r="B179"/>
        </row>
        <row r="180">
          <cell r="B180"/>
        </row>
        <row r="181">
          <cell r="B181"/>
        </row>
        <row r="182">
          <cell r="B182"/>
        </row>
        <row r="183">
          <cell r="B183"/>
        </row>
        <row r="184">
          <cell r="B184"/>
        </row>
        <row r="185">
          <cell r="B185"/>
        </row>
        <row r="186">
          <cell r="B186"/>
        </row>
        <row r="187">
          <cell r="B187"/>
        </row>
        <row r="188">
          <cell r="B188"/>
        </row>
        <row r="189">
          <cell r="B189"/>
        </row>
        <row r="190">
          <cell r="B190"/>
        </row>
        <row r="191">
          <cell r="B191"/>
        </row>
        <row r="192">
          <cell r="B192"/>
        </row>
        <row r="193">
          <cell r="B193"/>
        </row>
        <row r="194">
          <cell r="B194"/>
        </row>
        <row r="195">
          <cell r="B195"/>
        </row>
        <row r="196">
          <cell r="B196"/>
        </row>
        <row r="197">
          <cell r="B197"/>
        </row>
        <row r="198">
          <cell r="B198"/>
        </row>
        <row r="199">
          <cell r="B199"/>
        </row>
        <row r="200">
          <cell r="B200"/>
        </row>
        <row r="201">
          <cell r="B201"/>
        </row>
        <row r="202">
          <cell r="B202"/>
        </row>
        <row r="203">
          <cell r="B203"/>
        </row>
        <row r="204">
          <cell r="B204"/>
        </row>
        <row r="205">
          <cell r="B205"/>
        </row>
        <row r="206">
          <cell r="B206"/>
        </row>
        <row r="207">
          <cell r="B207"/>
        </row>
        <row r="208">
          <cell r="B208"/>
        </row>
        <row r="209">
          <cell r="B209"/>
        </row>
        <row r="210">
          <cell r="B210"/>
        </row>
        <row r="211">
          <cell r="B211"/>
        </row>
        <row r="212">
          <cell r="B212"/>
        </row>
        <row r="213">
          <cell r="B213"/>
        </row>
        <row r="214">
          <cell r="B214"/>
        </row>
        <row r="215">
          <cell r="B215"/>
        </row>
        <row r="216">
          <cell r="B216"/>
        </row>
        <row r="217">
          <cell r="B217"/>
        </row>
        <row r="218">
          <cell r="B218"/>
        </row>
        <row r="219">
          <cell r="B219"/>
        </row>
        <row r="220">
          <cell r="B220"/>
        </row>
        <row r="221">
          <cell r="B221"/>
        </row>
        <row r="222">
          <cell r="B222"/>
        </row>
        <row r="223">
          <cell r="B223"/>
        </row>
        <row r="224">
          <cell r="B224"/>
        </row>
        <row r="225">
          <cell r="B225"/>
        </row>
        <row r="226">
          <cell r="B226"/>
        </row>
        <row r="227">
          <cell r="B227"/>
        </row>
        <row r="228">
          <cell r="B228"/>
        </row>
        <row r="229">
          <cell r="B229"/>
        </row>
        <row r="230">
          <cell r="B230"/>
        </row>
        <row r="231">
          <cell r="B231"/>
        </row>
        <row r="232">
          <cell r="B232"/>
        </row>
        <row r="233">
          <cell r="B233"/>
        </row>
        <row r="234">
          <cell r="B234"/>
        </row>
        <row r="235">
          <cell r="B235"/>
        </row>
        <row r="236">
          <cell r="B236"/>
        </row>
        <row r="237">
          <cell r="B237"/>
        </row>
        <row r="238">
          <cell r="B238"/>
        </row>
        <row r="239">
          <cell r="B239"/>
        </row>
        <row r="240">
          <cell r="B240"/>
        </row>
        <row r="241">
          <cell r="B241"/>
        </row>
        <row r="242">
          <cell r="B242"/>
        </row>
        <row r="243">
          <cell r="B243"/>
        </row>
        <row r="244">
          <cell r="B244"/>
        </row>
        <row r="245">
          <cell r="B245"/>
        </row>
        <row r="246">
          <cell r="B246"/>
        </row>
        <row r="247">
          <cell r="B247"/>
        </row>
        <row r="248">
          <cell r="B248"/>
        </row>
        <row r="249">
          <cell r="B249"/>
        </row>
        <row r="250">
          <cell r="B250"/>
        </row>
        <row r="251">
          <cell r="B251"/>
        </row>
        <row r="252">
          <cell r="B252"/>
        </row>
        <row r="253">
          <cell r="B253"/>
        </row>
        <row r="254">
          <cell r="B254"/>
        </row>
        <row r="255">
          <cell r="B255"/>
        </row>
        <row r="256">
          <cell r="B256"/>
        </row>
        <row r="257">
          <cell r="B257"/>
        </row>
        <row r="258">
          <cell r="B258"/>
        </row>
        <row r="259">
          <cell r="B259"/>
        </row>
        <row r="260">
          <cell r="B260"/>
        </row>
        <row r="261">
          <cell r="B261"/>
        </row>
        <row r="262">
          <cell r="B262"/>
        </row>
        <row r="263">
          <cell r="B263"/>
        </row>
        <row r="264">
          <cell r="B264"/>
        </row>
        <row r="265">
          <cell r="B265"/>
        </row>
        <row r="266">
          <cell r="B266"/>
        </row>
        <row r="267">
          <cell r="B267"/>
        </row>
        <row r="268">
          <cell r="B268"/>
        </row>
        <row r="269">
          <cell r="B269"/>
        </row>
        <row r="270">
          <cell r="B270"/>
        </row>
        <row r="271">
          <cell r="B271"/>
        </row>
        <row r="272">
          <cell r="B272"/>
        </row>
        <row r="273">
          <cell r="B273"/>
        </row>
        <row r="274">
          <cell r="B274"/>
        </row>
        <row r="275">
          <cell r="B275"/>
        </row>
        <row r="276">
          <cell r="B276"/>
        </row>
        <row r="277">
          <cell r="B277"/>
        </row>
        <row r="278">
          <cell r="B278"/>
        </row>
        <row r="279">
          <cell r="B279"/>
        </row>
        <row r="280">
          <cell r="B280"/>
        </row>
        <row r="281">
          <cell r="B281"/>
        </row>
        <row r="282">
          <cell r="B282"/>
        </row>
        <row r="283">
          <cell r="B283"/>
        </row>
        <row r="284">
          <cell r="B284"/>
        </row>
        <row r="285">
          <cell r="B285"/>
        </row>
        <row r="286">
          <cell r="B286"/>
        </row>
        <row r="287">
          <cell r="B287"/>
        </row>
        <row r="288">
          <cell r="B288"/>
        </row>
        <row r="289">
          <cell r="B289"/>
        </row>
        <row r="290">
          <cell r="B290"/>
        </row>
        <row r="291">
          <cell r="B291"/>
        </row>
        <row r="292">
          <cell r="B292"/>
        </row>
        <row r="293">
          <cell r="B293"/>
        </row>
        <row r="294">
          <cell r="B294"/>
        </row>
        <row r="295">
          <cell r="B295"/>
        </row>
        <row r="296">
          <cell r="B296"/>
        </row>
        <row r="297">
          <cell r="B297"/>
        </row>
        <row r="298">
          <cell r="B298"/>
        </row>
        <row r="299">
          <cell r="B299"/>
        </row>
        <row r="300">
          <cell r="B300"/>
        </row>
        <row r="301">
          <cell r="B301"/>
        </row>
        <row r="302">
          <cell r="B302"/>
        </row>
        <row r="303">
          <cell r="B303"/>
        </row>
        <row r="304">
          <cell r="B304"/>
        </row>
        <row r="305">
          <cell r="B305"/>
        </row>
        <row r="306">
          <cell r="B306"/>
        </row>
        <row r="307">
          <cell r="B307"/>
        </row>
        <row r="308">
          <cell r="B308"/>
        </row>
        <row r="309">
          <cell r="B309"/>
        </row>
        <row r="310">
          <cell r="B310"/>
        </row>
        <row r="311">
          <cell r="B311"/>
        </row>
        <row r="312">
          <cell r="B312"/>
        </row>
        <row r="313">
          <cell r="B313"/>
        </row>
        <row r="314">
          <cell r="B314"/>
        </row>
        <row r="315">
          <cell r="B315"/>
        </row>
        <row r="316">
          <cell r="B316"/>
        </row>
        <row r="317">
          <cell r="B317"/>
        </row>
        <row r="318">
          <cell r="B318"/>
        </row>
        <row r="319">
          <cell r="B319"/>
        </row>
        <row r="320">
          <cell r="B320"/>
        </row>
        <row r="321">
          <cell r="B321"/>
        </row>
        <row r="322">
          <cell r="B322"/>
        </row>
        <row r="323">
          <cell r="B323"/>
        </row>
        <row r="324">
          <cell r="B324"/>
        </row>
        <row r="325">
          <cell r="B325"/>
        </row>
        <row r="326">
          <cell r="B326"/>
        </row>
        <row r="327">
          <cell r="B327"/>
        </row>
        <row r="328">
          <cell r="B328"/>
        </row>
        <row r="329">
          <cell r="B329"/>
        </row>
        <row r="330">
          <cell r="B330"/>
        </row>
        <row r="331">
          <cell r="B331"/>
        </row>
        <row r="332">
          <cell r="B332"/>
        </row>
        <row r="333">
          <cell r="B333"/>
        </row>
        <row r="334">
          <cell r="B334"/>
        </row>
        <row r="335">
          <cell r="B335"/>
        </row>
        <row r="336">
          <cell r="B336"/>
        </row>
        <row r="337">
          <cell r="B337"/>
        </row>
        <row r="338">
          <cell r="B338"/>
        </row>
        <row r="339">
          <cell r="B339"/>
        </row>
        <row r="340">
          <cell r="B340"/>
        </row>
        <row r="341">
          <cell r="B341"/>
        </row>
        <row r="342">
          <cell r="B342"/>
        </row>
        <row r="343">
          <cell r="B343"/>
        </row>
        <row r="344">
          <cell r="B344"/>
        </row>
        <row r="345">
          <cell r="B345"/>
        </row>
        <row r="346">
          <cell r="B346"/>
        </row>
        <row r="347">
          <cell r="B347"/>
        </row>
        <row r="348">
          <cell r="B348"/>
        </row>
        <row r="349">
          <cell r="B349"/>
        </row>
        <row r="350">
          <cell r="B350"/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15"/>
  <dimension ref="A1:AD1085"/>
  <sheetViews>
    <sheetView showGridLines="0" tabSelected="1" zoomScale="70" zoomScaleNormal="70" workbookViewId="0">
      <pane xSplit="2" ySplit="5" topLeftCell="K6" activePane="bottomRight" state="frozen"/>
      <selection activeCell="BA299" sqref="BA299"/>
      <selection pane="topRight" activeCell="BA299" sqref="BA299"/>
      <selection pane="bottomLeft" activeCell="BA299" sqref="BA299"/>
      <selection pane="bottomRight" sqref="A1:XFD1048576"/>
    </sheetView>
  </sheetViews>
  <sheetFormatPr defaultColWidth="0" defaultRowHeight="14.5" zeroHeight="1" x14ac:dyDescent="0.35"/>
  <cols>
    <col min="1" max="1" width="3.81640625" style="63" hidden="1" customWidth="1"/>
    <col min="2" max="2" width="19.54296875" style="63" customWidth="1"/>
    <col min="3" max="3" width="29.1796875" style="39" customWidth="1"/>
    <col min="4" max="4" width="21.7265625" style="39" customWidth="1"/>
    <col min="5" max="5" width="19.7265625" style="63" customWidth="1"/>
    <col min="6" max="6" width="19.81640625" style="63" customWidth="1"/>
    <col min="7" max="7" width="13.54296875" style="63" customWidth="1"/>
    <col min="8" max="8" width="17.26953125" style="63" customWidth="1"/>
    <col min="9" max="9" width="1.1796875" style="63" customWidth="1"/>
    <col min="10" max="10" width="24.81640625" style="63" bestFit="1" customWidth="1"/>
    <col min="11" max="11" width="1.1796875" style="63" customWidth="1"/>
    <col min="12" max="12" width="18.1796875" style="63" customWidth="1"/>
    <col min="13" max="13" width="14.1796875" style="63" customWidth="1"/>
    <col min="14" max="14" width="15.1796875" style="63" customWidth="1"/>
    <col min="15" max="15" width="14.26953125" style="63" customWidth="1"/>
    <col min="16" max="16" width="1.1796875" style="63" customWidth="1"/>
    <col min="17" max="17" width="14.453125" style="63" bestFit="1" customWidth="1"/>
    <col min="18" max="18" width="9.7265625" style="63" customWidth="1"/>
    <col min="19" max="19" width="1.1796875" style="63" customWidth="1"/>
    <col min="20" max="21" width="14.453125" style="63" customWidth="1"/>
    <col min="22" max="22" width="1.81640625" style="63" customWidth="1"/>
    <col min="23" max="25" width="14.453125" style="63" customWidth="1"/>
    <col min="26" max="26" width="1.7265625" style="63" customWidth="1"/>
    <col min="27" max="27" width="9.7265625" style="63" customWidth="1"/>
    <col min="28" max="29" width="13.1796875" style="63" customWidth="1"/>
    <col min="30" max="30" width="15.54296875" style="63" customWidth="1"/>
    <col min="31" max="16384" width="0" style="63" hidden="1"/>
  </cols>
  <sheetData>
    <row r="1" spans="1:30" x14ac:dyDescent="0.35">
      <c r="J1" s="63">
        <v>14</v>
      </c>
      <c r="L1" s="63">
        <v>32</v>
      </c>
      <c r="M1" s="63">
        <v>33</v>
      </c>
      <c r="N1" s="63">
        <v>35</v>
      </c>
      <c r="O1" s="63">
        <v>34</v>
      </c>
      <c r="Q1" s="63">
        <v>47</v>
      </c>
      <c r="R1" s="63">
        <v>27</v>
      </c>
      <c r="T1" s="63">
        <v>8</v>
      </c>
      <c r="U1" s="63">
        <v>6</v>
      </c>
      <c r="W1" s="63">
        <v>11</v>
      </c>
      <c r="X1" s="63">
        <v>24</v>
      </c>
      <c r="AA1" s="63">
        <v>29</v>
      </c>
      <c r="AD1" s="63">
        <v>26</v>
      </c>
    </row>
    <row r="2" spans="1:30" s="4" customFormat="1" ht="18.75" customHeight="1" x14ac:dyDescent="0.35">
      <c r="A2" s="3"/>
      <c r="B2" s="58" t="s">
        <v>143</v>
      </c>
      <c r="C2" s="61" t="s">
        <v>110</v>
      </c>
      <c r="D2" s="61"/>
      <c r="E2" s="61"/>
      <c r="F2" s="61"/>
      <c r="G2" s="61"/>
      <c r="H2" s="61"/>
      <c r="I2" s="63"/>
      <c r="J2" s="62" t="s">
        <v>111</v>
      </c>
      <c r="K2" s="63"/>
      <c r="L2" s="62" t="s">
        <v>48</v>
      </c>
      <c r="M2" s="62"/>
      <c r="N2" s="62"/>
      <c r="O2" s="62"/>
      <c r="P2" s="63"/>
      <c r="Q2" s="61" t="s">
        <v>116</v>
      </c>
      <c r="R2" s="61"/>
      <c r="S2" s="63"/>
      <c r="T2" s="59" t="s">
        <v>118</v>
      </c>
      <c r="U2" s="59"/>
      <c r="V2" s="63"/>
      <c r="W2" s="59" t="s">
        <v>365</v>
      </c>
      <c r="X2" s="59"/>
      <c r="Y2" s="59"/>
      <c r="Z2" s="63"/>
      <c r="AA2" s="60" t="s">
        <v>123</v>
      </c>
      <c r="AB2" s="60"/>
      <c r="AC2" s="60"/>
      <c r="AD2" s="60"/>
    </row>
    <row r="3" spans="1:30" s="4" customFormat="1" ht="16.5" customHeight="1" x14ac:dyDescent="0.35">
      <c r="A3" s="3"/>
      <c r="B3" s="58"/>
      <c r="C3" s="61"/>
      <c r="D3" s="61"/>
      <c r="E3" s="61"/>
      <c r="F3" s="61"/>
      <c r="G3" s="61"/>
      <c r="H3" s="61"/>
      <c r="I3" s="63"/>
      <c r="J3" s="62"/>
      <c r="K3" s="63"/>
      <c r="L3" s="62"/>
      <c r="M3" s="62"/>
      <c r="N3" s="62"/>
      <c r="O3" s="62"/>
      <c r="P3" s="63"/>
      <c r="Q3" s="61"/>
      <c r="R3" s="61"/>
      <c r="S3" s="63"/>
      <c r="T3" s="59"/>
      <c r="U3" s="59"/>
      <c r="V3" s="63"/>
      <c r="W3" s="59"/>
      <c r="X3" s="59"/>
      <c r="Y3" s="59"/>
      <c r="Z3" s="63"/>
      <c r="AA3" s="60"/>
      <c r="AB3" s="60"/>
      <c r="AC3" s="60"/>
      <c r="AD3" s="60"/>
    </row>
    <row r="4" spans="1:30" s="5" customFormat="1" ht="16.5" customHeight="1" x14ac:dyDescent="0.45">
      <c r="B4" s="51">
        <v>44624</v>
      </c>
      <c r="C4" s="6"/>
      <c r="D4" s="6"/>
      <c r="E4" s="7"/>
      <c r="F4" s="7"/>
      <c r="G4" s="7"/>
      <c r="H4" s="8"/>
      <c r="I4" s="63"/>
      <c r="J4" s="9"/>
      <c r="K4" s="63"/>
      <c r="L4" s="57" t="s">
        <v>117</v>
      </c>
      <c r="M4" s="57"/>
      <c r="N4" s="57"/>
      <c r="O4" s="57"/>
      <c r="P4" s="63"/>
      <c r="Q4" s="57" t="s">
        <v>117</v>
      </c>
      <c r="R4" s="57"/>
      <c r="S4" s="63"/>
      <c r="T4" s="10" t="s">
        <v>127</v>
      </c>
      <c r="U4" s="10" t="s">
        <v>121</v>
      </c>
      <c r="V4" s="63"/>
      <c r="W4" s="10" t="s">
        <v>127</v>
      </c>
      <c r="X4" s="10" t="s">
        <v>127</v>
      </c>
      <c r="Y4" s="10" t="s">
        <v>121</v>
      </c>
      <c r="Z4" s="63"/>
      <c r="AA4" s="50" t="s">
        <v>120</v>
      </c>
      <c r="AB4" s="50" t="s">
        <v>121</v>
      </c>
      <c r="AC4" s="50" t="s">
        <v>151</v>
      </c>
      <c r="AD4" s="50" t="s">
        <v>126</v>
      </c>
    </row>
    <row r="5" spans="1:30" s="12" customFormat="1" ht="26" x14ac:dyDescent="0.35">
      <c r="B5" s="48" t="s">
        <v>49</v>
      </c>
      <c r="C5" s="48" t="s">
        <v>3</v>
      </c>
      <c r="D5" s="48" t="s">
        <v>142</v>
      </c>
      <c r="E5" s="13" t="s">
        <v>50</v>
      </c>
      <c r="F5" s="13" t="s">
        <v>152</v>
      </c>
      <c r="G5" s="13" t="s">
        <v>1</v>
      </c>
      <c r="H5" s="13" t="s">
        <v>108</v>
      </c>
      <c r="I5" s="1"/>
      <c r="J5" s="14" t="s">
        <v>114</v>
      </c>
      <c r="K5" s="1"/>
      <c r="L5" s="14" t="s">
        <v>366</v>
      </c>
      <c r="M5" s="13" t="s">
        <v>112</v>
      </c>
      <c r="N5" s="13" t="s">
        <v>109</v>
      </c>
      <c r="O5" s="15" t="s">
        <v>113</v>
      </c>
      <c r="P5" s="1"/>
      <c r="Q5" s="11" t="s">
        <v>115</v>
      </c>
      <c r="R5" s="13" t="s">
        <v>2</v>
      </c>
      <c r="S5" s="1"/>
      <c r="T5" s="17" t="s">
        <v>119</v>
      </c>
      <c r="U5" s="16" t="s">
        <v>128</v>
      </c>
      <c r="V5" s="1"/>
      <c r="W5" s="17" t="s">
        <v>363</v>
      </c>
      <c r="X5" s="17" t="s">
        <v>364</v>
      </c>
      <c r="Y5" s="17" t="s">
        <v>122</v>
      </c>
      <c r="Z5" s="1"/>
      <c r="AA5" s="11" t="s">
        <v>124</v>
      </c>
      <c r="AB5" s="13" t="s">
        <v>125</v>
      </c>
      <c r="AC5" s="13" t="s">
        <v>401</v>
      </c>
      <c r="AD5" s="13" t="s">
        <v>416</v>
      </c>
    </row>
    <row r="6" spans="1:30" x14ac:dyDescent="0.35"/>
    <row r="7" spans="1:30" s="5" customFormat="1" ht="15" customHeight="1" x14ac:dyDescent="0.35">
      <c r="A7" s="18"/>
      <c r="B7" s="20" t="s">
        <v>106</v>
      </c>
      <c r="C7" s="19" t="s">
        <v>317</v>
      </c>
      <c r="D7" s="19" t="s">
        <v>192</v>
      </c>
      <c r="E7" s="19" t="s">
        <v>250</v>
      </c>
      <c r="F7" s="19" t="s">
        <v>216</v>
      </c>
      <c r="G7" s="19" t="s">
        <v>217</v>
      </c>
      <c r="H7" s="21">
        <v>0.01</v>
      </c>
      <c r="I7" s="63"/>
      <c r="J7" s="22">
        <v>99.15</v>
      </c>
      <c r="K7" s="63"/>
      <c r="L7" s="23">
        <v>-2.4750663505000003E-2</v>
      </c>
      <c r="M7" s="23">
        <v>1.3985909435999999E-2</v>
      </c>
      <c r="N7" s="23">
        <v>-2.0906001133999999E-2</v>
      </c>
      <c r="O7" s="23">
        <v>-1.4351242527000001E-2</v>
      </c>
      <c r="P7" s="49"/>
      <c r="Q7" s="21">
        <v>1.0510948904999999E-2</v>
      </c>
      <c r="R7" s="21">
        <v>0.12635316531999999</v>
      </c>
      <c r="S7" s="49"/>
      <c r="T7" s="52">
        <v>12541.160328</v>
      </c>
      <c r="U7" s="54">
        <v>6.8110000000000004E-2</v>
      </c>
      <c r="V7" s="55"/>
      <c r="W7" s="52">
        <v>7053011.8505999995</v>
      </c>
      <c r="X7" s="52">
        <v>6947622.0506999996</v>
      </c>
      <c r="Y7" s="44">
        <v>1.0151691901388593</v>
      </c>
      <c r="Z7" s="63"/>
      <c r="AA7" s="45">
        <v>1.08</v>
      </c>
      <c r="AB7" s="23">
        <v>0.13071104387291982</v>
      </c>
      <c r="AC7" s="23" t="s">
        <v>159</v>
      </c>
      <c r="AD7" s="53">
        <v>44617</v>
      </c>
    </row>
    <row r="8" spans="1:30" s="5" customFormat="1" ht="15" customHeight="1" x14ac:dyDescent="0.35">
      <c r="A8" s="18"/>
      <c r="B8" s="20" t="s">
        <v>52</v>
      </c>
      <c r="C8" s="19" t="s">
        <v>214</v>
      </c>
      <c r="D8" s="19" t="s">
        <v>192</v>
      </c>
      <c r="E8" s="19" t="s">
        <v>215</v>
      </c>
      <c r="F8" s="19" t="s">
        <v>216</v>
      </c>
      <c r="G8" s="19" t="s">
        <v>217</v>
      </c>
      <c r="H8" s="21">
        <v>1.2500000000000001E-2</v>
      </c>
      <c r="I8" s="63"/>
      <c r="J8" s="22">
        <v>131.97</v>
      </c>
      <c r="K8" s="63"/>
      <c r="L8" s="23">
        <v>-8.6638003239999997E-3</v>
      </c>
      <c r="M8" s="23">
        <v>4.0109967197999995E-2</v>
      </c>
      <c r="N8" s="23">
        <v>-5.2619549222000003E-2</v>
      </c>
      <c r="O8" s="23">
        <v>-8.9363401632000003E-2</v>
      </c>
      <c r="P8" s="49"/>
      <c r="Q8" s="21">
        <v>6.0474839479999999E-3</v>
      </c>
      <c r="R8" s="21">
        <v>5.8161350844000002E-2</v>
      </c>
      <c r="S8" s="49"/>
      <c r="T8" s="52">
        <v>4045.3755354</v>
      </c>
      <c r="U8" s="54">
        <v>3.0600000000000002E-2</v>
      </c>
      <c r="V8" s="63"/>
      <c r="W8" s="52">
        <v>3188015.2584000002</v>
      </c>
      <c r="X8" s="52">
        <v>3806712.5677</v>
      </c>
      <c r="Y8" s="44">
        <v>0.83747201862582066</v>
      </c>
      <c r="Z8" s="63"/>
      <c r="AA8" s="45">
        <v>0.81</v>
      </c>
      <c r="AB8" s="23">
        <v>7.3653102977949539E-2</v>
      </c>
      <c r="AC8" s="23" t="s">
        <v>153</v>
      </c>
      <c r="AD8" s="53">
        <v>44617</v>
      </c>
    </row>
    <row r="9" spans="1:30" s="5" customFormat="1" ht="15" customHeight="1" x14ac:dyDescent="0.35">
      <c r="A9" s="18"/>
      <c r="B9" s="20" t="s">
        <v>98</v>
      </c>
      <c r="C9" s="19" t="s">
        <v>302</v>
      </c>
      <c r="D9" s="19" t="s">
        <v>192</v>
      </c>
      <c r="E9" s="19" t="s">
        <v>250</v>
      </c>
      <c r="F9" s="19" t="s">
        <v>216</v>
      </c>
      <c r="G9" s="19" t="s">
        <v>217</v>
      </c>
      <c r="H9" s="21">
        <v>1.0800000000000001E-2</v>
      </c>
      <c r="I9" s="63"/>
      <c r="J9" s="22">
        <v>99.62</v>
      </c>
      <c r="K9" s="63"/>
      <c r="L9" s="23">
        <v>4.5385034281999999E-3</v>
      </c>
      <c r="M9" s="23">
        <v>3.4141666330000001E-2</v>
      </c>
      <c r="N9" s="23">
        <v>1.3777861714000001E-3</v>
      </c>
      <c r="O9" s="23">
        <v>0.18756651254000001</v>
      </c>
      <c r="P9" s="49"/>
      <c r="Q9" s="21">
        <v>8.3000000000000001E-3</v>
      </c>
      <c r="R9" s="21">
        <v>7.308377896599999E-2</v>
      </c>
      <c r="S9" s="49"/>
      <c r="T9" s="52">
        <v>7892.1780994000001</v>
      </c>
      <c r="U9" s="54">
        <v>3.7499999999999999E-2</v>
      </c>
      <c r="V9" s="63"/>
      <c r="W9" s="52">
        <v>3894851.8069000002</v>
      </c>
      <c r="X9" s="52">
        <v>3947593.0055</v>
      </c>
      <c r="Y9" s="44">
        <v>0.98663965648775898</v>
      </c>
      <c r="Z9" s="63"/>
      <c r="AA9" s="45">
        <v>0.83</v>
      </c>
      <c r="AB9" s="23">
        <v>9.9979923710098353E-2</v>
      </c>
      <c r="AC9" s="23" t="s">
        <v>159</v>
      </c>
      <c r="AD9" s="53">
        <v>44617</v>
      </c>
    </row>
    <row r="10" spans="1:30" s="5" customFormat="1" ht="15" customHeight="1" x14ac:dyDescent="0.35">
      <c r="A10" s="18"/>
      <c r="B10" s="20" t="s">
        <v>85</v>
      </c>
      <c r="C10" s="19" t="s">
        <v>283</v>
      </c>
      <c r="D10" s="19" t="s">
        <v>192</v>
      </c>
      <c r="E10" s="19" t="s">
        <v>284</v>
      </c>
      <c r="F10" s="19" t="s">
        <v>219</v>
      </c>
      <c r="G10" s="19" t="s">
        <v>219</v>
      </c>
      <c r="H10" s="21">
        <v>6.0000000000000001E-3</v>
      </c>
      <c r="I10" s="63"/>
      <c r="J10" s="22">
        <v>164.12</v>
      </c>
      <c r="K10" s="63"/>
      <c r="L10" s="23">
        <v>-1.7202869068999999E-2</v>
      </c>
      <c r="M10" s="23">
        <v>3.7769107504999996E-2</v>
      </c>
      <c r="N10" s="23">
        <v>-1.4983344195999998E-2</v>
      </c>
      <c r="O10" s="23">
        <v>1.9036820994999998E-2</v>
      </c>
      <c r="P10" s="49"/>
      <c r="Q10" s="21">
        <v>6.5437239737999994E-3</v>
      </c>
      <c r="R10" s="21">
        <v>7.9930250872000008E-2</v>
      </c>
      <c r="S10" s="49"/>
      <c r="T10" s="52">
        <v>4881.2807519999997</v>
      </c>
      <c r="U10" s="54">
        <v>3.4089999999999995E-2</v>
      </c>
      <c r="V10" s="63"/>
      <c r="W10" s="52">
        <v>3497957.3415999999</v>
      </c>
      <c r="X10" s="52">
        <v>3139602.9367999998</v>
      </c>
      <c r="Y10" s="44">
        <v>1.1141400400030357</v>
      </c>
      <c r="Z10" s="63"/>
      <c r="AA10" s="45">
        <v>1.1000000000000001</v>
      </c>
      <c r="AB10" s="23">
        <v>8.0428954423592491E-2</v>
      </c>
      <c r="AC10" s="23" t="s">
        <v>153</v>
      </c>
      <c r="AD10" s="53">
        <v>44617</v>
      </c>
    </row>
    <row r="11" spans="1:30" s="5" customFormat="1" ht="15" customHeight="1" x14ac:dyDescent="0.35">
      <c r="A11" s="18"/>
      <c r="B11" s="20" t="s">
        <v>165</v>
      </c>
      <c r="C11" s="19" t="s">
        <v>323</v>
      </c>
      <c r="D11" s="19" t="s">
        <v>192</v>
      </c>
      <c r="E11" s="19" t="s">
        <v>284</v>
      </c>
      <c r="F11" s="19" t="s">
        <v>324</v>
      </c>
      <c r="G11" s="19" t="s">
        <v>207</v>
      </c>
      <c r="H11" s="21">
        <v>8.5000000000000006E-3</v>
      </c>
      <c r="I11" s="63"/>
      <c r="J11" s="22">
        <v>97.25</v>
      </c>
      <c r="K11" s="63"/>
      <c r="L11" s="23">
        <v>8.6746636371000004E-3</v>
      </c>
      <c r="M11" s="23">
        <v>0.1024835016</v>
      </c>
      <c r="N11" s="23">
        <v>-3.1128024322E-2</v>
      </c>
      <c r="O11" s="23">
        <v>-9.1549329530999993E-2</v>
      </c>
      <c r="P11" s="49"/>
      <c r="Q11" s="21">
        <v>6.796416435E-3</v>
      </c>
      <c r="R11" s="21">
        <v>6.5062543432999997E-2</v>
      </c>
      <c r="S11" s="49"/>
      <c r="T11" s="52">
        <v>4683.0629865000001</v>
      </c>
      <c r="U11" s="54">
        <v>2.538E-2</v>
      </c>
      <c r="V11" s="63"/>
      <c r="W11" s="52">
        <v>2635578.1823</v>
      </c>
      <c r="X11" s="52">
        <v>2977539.2954000002</v>
      </c>
      <c r="Y11" s="44">
        <v>0.88515311498044846</v>
      </c>
      <c r="Z11" s="63"/>
      <c r="AA11" s="45">
        <v>0.66</v>
      </c>
      <c r="AB11" s="23">
        <v>8.1439588688946019E-2</v>
      </c>
      <c r="AC11" s="23" t="s">
        <v>166</v>
      </c>
      <c r="AD11" s="53">
        <v>44617</v>
      </c>
    </row>
    <row r="12" spans="1:30" s="5" customFormat="1" ht="15" customHeight="1" x14ac:dyDescent="0.35">
      <c r="A12" s="18"/>
      <c r="B12" s="20" t="s">
        <v>51</v>
      </c>
      <c r="C12" s="19" t="s">
        <v>211</v>
      </c>
      <c r="D12" s="19" t="s">
        <v>192</v>
      </c>
      <c r="E12" s="19" t="s">
        <v>212</v>
      </c>
      <c r="F12" s="19" t="s">
        <v>209</v>
      </c>
      <c r="G12" s="19" t="s">
        <v>213</v>
      </c>
      <c r="H12" s="20">
        <v>1.3500000000000002E-2</v>
      </c>
      <c r="I12" s="63"/>
      <c r="J12" s="22">
        <v>69.02</v>
      </c>
      <c r="K12" s="63"/>
      <c r="L12" s="23">
        <v>-1.1568265140000001E-2</v>
      </c>
      <c r="M12" s="23">
        <v>9.1740048439999999E-2</v>
      </c>
      <c r="N12" s="23">
        <v>-3.6915029090000002E-2</v>
      </c>
      <c r="O12" s="23">
        <v>-0.1260624964</v>
      </c>
      <c r="P12" s="49"/>
      <c r="Q12" s="21">
        <v>7.1093416750000003E-3</v>
      </c>
      <c r="R12" s="21">
        <v>6.6502173657999999E-2</v>
      </c>
      <c r="S12" s="49"/>
      <c r="T12" s="52">
        <v>1928.4428352</v>
      </c>
      <c r="U12" s="54">
        <v>1.77E-2</v>
      </c>
      <c r="V12" s="56"/>
      <c r="W12" s="52">
        <v>1838568.702</v>
      </c>
      <c r="X12" s="52">
        <v>2809345.3155</v>
      </c>
      <c r="Y12" s="44">
        <v>0.65444738738810981</v>
      </c>
      <c r="Z12" s="63"/>
      <c r="AA12" s="45">
        <v>0.5</v>
      </c>
      <c r="AB12" s="23">
        <v>8.6931324253839468E-2</v>
      </c>
      <c r="AC12" s="23" t="s">
        <v>153</v>
      </c>
      <c r="AD12" s="53">
        <v>44599</v>
      </c>
    </row>
    <row r="13" spans="1:30" s="5" customFormat="1" ht="15" customHeight="1" x14ac:dyDescent="0.35">
      <c r="A13" s="18"/>
      <c r="B13" s="20" t="s">
        <v>55</v>
      </c>
      <c r="C13" s="19" t="s">
        <v>225</v>
      </c>
      <c r="D13" s="19" t="s">
        <v>226</v>
      </c>
      <c r="E13" s="19" t="s">
        <v>227</v>
      </c>
      <c r="F13" s="19" t="s">
        <v>228</v>
      </c>
      <c r="G13" s="19" t="s">
        <v>228</v>
      </c>
      <c r="H13" s="21">
        <v>2.7700000000000003E-3</v>
      </c>
      <c r="I13" s="63"/>
      <c r="J13" s="22">
        <v>89.4</v>
      </c>
      <c r="K13" s="63"/>
      <c r="L13" s="23">
        <v>-2.1819765603999997E-2</v>
      </c>
      <c r="M13" s="23">
        <v>5.7729720812999999E-2</v>
      </c>
      <c r="N13" s="23">
        <v>-2.8478824845E-2</v>
      </c>
      <c r="O13" s="23">
        <v>-0.11304595115999999</v>
      </c>
      <c r="P13" s="49"/>
      <c r="Q13" s="21">
        <v>9.6424702058000005E-3</v>
      </c>
      <c r="R13" s="21">
        <v>0.10183443852</v>
      </c>
      <c r="S13" s="49"/>
      <c r="T13" s="52">
        <v>1256.3146221</v>
      </c>
      <c r="U13" s="54">
        <v>1.37E-2</v>
      </c>
      <c r="V13" s="63"/>
      <c r="W13" s="52">
        <v>1423220.2860000001</v>
      </c>
      <c r="X13" s="52">
        <v>1525606.1177000001</v>
      </c>
      <c r="Y13" s="44">
        <v>0.9328884234848529</v>
      </c>
      <c r="Z13" s="63"/>
      <c r="AA13" s="45">
        <v>0.89</v>
      </c>
      <c r="AB13" s="23">
        <v>0.11946308724832214</v>
      </c>
      <c r="AC13" s="23" t="s">
        <v>153</v>
      </c>
      <c r="AD13" s="53">
        <v>44617</v>
      </c>
    </row>
    <row r="14" spans="1:30" s="5" customFormat="1" ht="15" customHeight="1" x14ac:dyDescent="0.35">
      <c r="A14" s="18"/>
      <c r="B14" s="20" t="s">
        <v>74</v>
      </c>
      <c r="C14" s="19" t="s">
        <v>265</v>
      </c>
      <c r="D14" s="19" t="s">
        <v>192</v>
      </c>
      <c r="E14" s="19" t="s">
        <v>196</v>
      </c>
      <c r="F14" s="19" t="s">
        <v>266</v>
      </c>
      <c r="G14" s="19" t="s">
        <v>266</v>
      </c>
      <c r="H14" s="21">
        <v>6.0000000000000001E-3</v>
      </c>
      <c r="I14" s="63"/>
      <c r="J14" s="22">
        <v>166</v>
      </c>
      <c r="K14" s="63"/>
      <c r="L14" s="23">
        <v>-4.6036215736000004E-3</v>
      </c>
      <c r="M14" s="23">
        <v>8.8615719043000002E-2</v>
      </c>
      <c r="N14" s="23">
        <v>-0.11792119059999999</v>
      </c>
      <c r="O14" s="23">
        <v>-0.14089724972000001</v>
      </c>
      <c r="P14" s="49"/>
      <c r="Q14" s="21">
        <v>6.8484992854000006E-3</v>
      </c>
      <c r="R14" s="21">
        <v>4.5476892822000001E-2</v>
      </c>
      <c r="S14" s="49"/>
      <c r="T14" s="52">
        <v>1671.541741</v>
      </c>
      <c r="U14" s="54">
        <v>1.5990000000000001E-2</v>
      </c>
      <c r="V14" s="63"/>
      <c r="W14" s="52">
        <v>1660000</v>
      </c>
      <c r="X14" s="52">
        <v>2151195.6231</v>
      </c>
      <c r="Y14" s="44">
        <v>0.77166389805490676</v>
      </c>
      <c r="Z14" s="63"/>
      <c r="AA14" s="45">
        <v>1.1499999999999999</v>
      </c>
      <c r="AB14" s="23">
        <v>8.3132530120481926E-2</v>
      </c>
      <c r="AC14" s="23" t="s">
        <v>153</v>
      </c>
      <c r="AD14" s="53">
        <v>44617</v>
      </c>
    </row>
    <row r="15" spans="1:30" s="5" customFormat="1" ht="15" customHeight="1" x14ac:dyDescent="0.35">
      <c r="A15" s="18"/>
      <c r="B15" s="20" t="s">
        <v>146</v>
      </c>
      <c r="C15" s="19" t="s">
        <v>325</v>
      </c>
      <c r="D15" s="19" t="s">
        <v>192</v>
      </c>
      <c r="E15" s="19" t="s">
        <v>196</v>
      </c>
      <c r="F15" s="19" t="s">
        <v>209</v>
      </c>
      <c r="G15" s="19" t="s">
        <v>207</v>
      </c>
      <c r="H15" s="21">
        <v>5.5000000000000005E-3</v>
      </c>
      <c r="I15" s="63"/>
      <c r="J15" s="22">
        <v>90.55</v>
      </c>
      <c r="K15" s="63"/>
      <c r="L15" s="23">
        <v>-5.6187781690999999E-2</v>
      </c>
      <c r="M15" s="23">
        <v>8.8159730969000011E-2</v>
      </c>
      <c r="N15" s="23">
        <v>-7.5173092610000006E-2</v>
      </c>
      <c r="O15" s="23">
        <v>-7.0561044963999994E-2</v>
      </c>
      <c r="P15" s="49"/>
      <c r="Q15" s="21">
        <v>6.2137531068999999E-3</v>
      </c>
      <c r="R15" s="21">
        <v>5.6700532172000002E-2</v>
      </c>
      <c r="S15" s="49"/>
      <c r="T15" s="52">
        <v>3727.5411414999999</v>
      </c>
      <c r="U15" s="54">
        <v>1.636E-2</v>
      </c>
      <c r="V15" s="63"/>
      <c r="W15" s="52">
        <v>1691616.7974</v>
      </c>
      <c r="X15" s="52">
        <v>1900952.2113999999</v>
      </c>
      <c r="Y15" s="44">
        <v>0.88987865515786424</v>
      </c>
      <c r="Z15" s="63"/>
      <c r="AA15" s="45">
        <v>0.6</v>
      </c>
      <c r="AB15" s="23">
        <v>7.9514080618442839E-2</v>
      </c>
      <c r="AC15" s="23" t="s">
        <v>158</v>
      </c>
      <c r="AD15" s="53">
        <v>44610</v>
      </c>
    </row>
    <row r="16" spans="1:30" s="5" customFormat="1" ht="15" customHeight="1" x14ac:dyDescent="0.35">
      <c r="A16" s="18"/>
      <c r="B16" s="20" t="s">
        <v>99</v>
      </c>
      <c r="C16" s="19" t="s">
        <v>303</v>
      </c>
      <c r="D16" s="19" t="s">
        <v>192</v>
      </c>
      <c r="E16" s="19" t="s">
        <v>215</v>
      </c>
      <c r="F16" s="19" t="s">
        <v>304</v>
      </c>
      <c r="G16" s="19" t="s">
        <v>305</v>
      </c>
      <c r="H16" s="21">
        <v>0.01</v>
      </c>
      <c r="I16" s="63"/>
      <c r="J16" s="22">
        <v>75.66</v>
      </c>
      <c r="K16" s="63"/>
      <c r="L16" s="23">
        <v>-1.5208168516000001E-2</v>
      </c>
      <c r="M16" s="23">
        <v>2.7062107134000001E-2</v>
      </c>
      <c r="N16" s="23">
        <v>-6.7829500589999994E-2</v>
      </c>
      <c r="O16" s="23">
        <v>-0.14222299107</v>
      </c>
      <c r="P16" s="49"/>
      <c r="Q16" s="21">
        <v>6.8510858325000002E-3</v>
      </c>
      <c r="R16" s="21">
        <v>6.6771653542999992E-2</v>
      </c>
      <c r="S16" s="49"/>
      <c r="T16" s="52">
        <v>1956.1303856</v>
      </c>
      <c r="U16" s="54">
        <v>1.52E-2</v>
      </c>
      <c r="V16" s="63"/>
      <c r="W16" s="52">
        <v>1571256.0364999999</v>
      </c>
      <c r="X16" s="52">
        <v>2368441.1129000001</v>
      </c>
      <c r="Y16" s="44">
        <v>0.66341359637018815</v>
      </c>
      <c r="Z16" s="63"/>
      <c r="AA16" s="45">
        <v>0.53</v>
      </c>
      <c r="AB16" s="23">
        <v>8.4060269627279943E-2</v>
      </c>
      <c r="AC16" s="23" t="s">
        <v>160</v>
      </c>
      <c r="AD16" s="53">
        <v>44617</v>
      </c>
    </row>
    <row r="17" spans="1:30" s="5" customFormat="1" ht="15" customHeight="1" x14ac:dyDescent="0.35">
      <c r="A17" s="18"/>
      <c r="B17" s="20" t="s">
        <v>172</v>
      </c>
      <c r="C17" s="19" t="s">
        <v>349</v>
      </c>
      <c r="D17" s="19" t="s">
        <v>192</v>
      </c>
      <c r="E17" s="19" t="s">
        <v>223</v>
      </c>
      <c r="F17" s="19" t="s">
        <v>266</v>
      </c>
      <c r="G17" s="19" t="s">
        <v>350</v>
      </c>
      <c r="H17" s="21">
        <v>6.0000000000000001E-3</v>
      </c>
      <c r="I17" s="63"/>
      <c r="J17" s="22">
        <v>76.06</v>
      </c>
      <c r="K17" s="63"/>
      <c r="L17" s="23">
        <v>-1.2019486560999999E-2</v>
      </c>
      <c r="M17" s="23">
        <v>-7.5056127597999999E-3</v>
      </c>
      <c r="N17" s="23">
        <v>-5.1078537078000003E-2</v>
      </c>
      <c r="O17" s="23">
        <v>-0.18644213659999997</v>
      </c>
      <c r="P17" s="49"/>
      <c r="Q17" s="21">
        <v>7.7329552777999997E-3</v>
      </c>
      <c r="R17" s="21">
        <v>7.0465505363999995E-2</v>
      </c>
      <c r="S17" s="49"/>
      <c r="T17" s="52">
        <v>1583.6424460999999</v>
      </c>
      <c r="U17" s="54">
        <v>1.687E-2</v>
      </c>
      <c r="V17" s="63"/>
      <c r="W17" s="52">
        <v>1748391.7524000001</v>
      </c>
      <c r="X17" s="52">
        <v>1946949.7561999999</v>
      </c>
      <c r="Y17" s="44">
        <v>0.89801585625530489</v>
      </c>
      <c r="Z17" s="63"/>
      <c r="AA17" s="45">
        <v>0.6</v>
      </c>
      <c r="AB17" s="23">
        <v>9.4662108861425176E-2</v>
      </c>
      <c r="AC17" s="23" t="s">
        <v>153</v>
      </c>
      <c r="AD17" s="53">
        <v>44617</v>
      </c>
    </row>
    <row r="18" spans="1:30" s="5" customFormat="1" ht="15" customHeight="1" x14ac:dyDescent="0.35">
      <c r="A18" s="18"/>
      <c r="B18" s="20" t="s">
        <v>100</v>
      </c>
      <c r="C18" s="19" t="s">
        <v>306</v>
      </c>
      <c r="D18" s="19" t="s">
        <v>192</v>
      </c>
      <c r="E18" s="19" t="s">
        <v>250</v>
      </c>
      <c r="F18" s="19" t="s">
        <v>209</v>
      </c>
      <c r="G18" s="19" t="s">
        <v>207</v>
      </c>
      <c r="H18" s="21">
        <v>9.0000000000000011E-3</v>
      </c>
      <c r="I18" s="63"/>
      <c r="J18" s="22">
        <v>9.1199999999999992</v>
      </c>
      <c r="K18" s="63"/>
      <c r="L18" s="23">
        <v>-2.0223252778999997E-2</v>
      </c>
      <c r="M18" s="23">
        <v>-5.4034304254E-2</v>
      </c>
      <c r="N18" s="23">
        <v>-6.2539490330000003E-2</v>
      </c>
      <c r="O18" s="23">
        <v>-4.3551195238000003E-2</v>
      </c>
      <c r="P18" s="49"/>
      <c r="Q18" s="21">
        <v>9.5744680850999991E-3</v>
      </c>
      <c r="R18" s="21">
        <v>9.1595845137000004E-2</v>
      </c>
      <c r="S18" s="49"/>
      <c r="T18" s="52">
        <v>7327.4924136</v>
      </c>
      <c r="U18" s="54">
        <v>1.9900000000000001E-2</v>
      </c>
      <c r="V18" s="63"/>
      <c r="W18" s="52">
        <v>2061481.7265999999</v>
      </c>
      <c r="X18" s="52">
        <v>2315148.3182000001</v>
      </c>
      <c r="Y18" s="44">
        <v>0.89043181829610685</v>
      </c>
      <c r="Z18" s="63"/>
      <c r="AA18" s="45">
        <v>0.09</v>
      </c>
      <c r="AB18" s="23">
        <v>0.11842105263157897</v>
      </c>
      <c r="AC18" s="23" t="s">
        <v>153</v>
      </c>
      <c r="AD18" s="53">
        <v>44617</v>
      </c>
    </row>
    <row r="19" spans="1:30" s="5" customFormat="1" ht="15" customHeight="1" x14ac:dyDescent="0.35">
      <c r="A19" s="18"/>
      <c r="B19" s="20" t="s">
        <v>144</v>
      </c>
      <c r="C19" s="19" t="s">
        <v>295</v>
      </c>
      <c r="D19" s="19" t="s">
        <v>192</v>
      </c>
      <c r="E19" s="19" t="s">
        <v>223</v>
      </c>
      <c r="F19" s="19" t="s">
        <v>209</v>
      </c>
      <c r="G19" s="19" t="s">
        <v>213</v>
      </c>
      <c r="H19" s="21">
        <v>1.2500000000000001E-2</v>
      </c>
      <c r="I19" s="63"/>
      <c r="J19" s="22">
        <v>68.75</v>
      </c>
      <c r="K19" s="63"/>
      <c r="L19" s="23">
        <v>-3.2247672035000001E-2</v>
      </c>
      <c r="M19" s="23">
        <v>3.6695124795999998E-2</v>
      </c>
      <c r="N19" s="23">
        <v>-1.2716770279000001E-2</v>
      </c>
      <c r="O19" s="23">
        <v>-0.16919190312000001</v>
      </c>
      <c r="P19" s="49"/>
      <c r="Q19" s="21">
        <v>7.5440067058000007E-3</v>
      </c>
      <c r="R19" s="21">
        <v>6.7768270148999998E-2</v>
      </c>
      <c r="S19" s="49"/>
      <c r="T19" s="52">
        <v>3278.7942882000002</v>
      </c>
      <c r="U19" s="54">
        <v>1.67E-2</v>
      </c>
      <c r="V19" s="63"/>
      <c r="W19" s="52">
        <v>1731563.4875</v>
      </c>
      <c r="X19" s="52">
        <v>1975752.2808999999</v>
      </c>
      <c r="Y19" s="44">
        <v>0.87640718132499573</v>
      </c>
      <c r="Z19" s="63"/>
      <c r="AA19" s="45">
        <v>0.54</v>
      </c>
      <c r="AB19" s="23">
        <v>9.4254545454545466E-2</v>
      </c>
      <c r="AC19" s="23" t="s">
        <v>153</v>
      </c>
      <c r="AD19" s="53">
        <v>44599</v>
      </c>
    </row>
    <row r="20" spans="1:30" s="5" customFormat="1" ht="15" customHeight="1" x14ac:dyDescent="0.35">
      <c r="A20" s="18"/>
      <c r="B20" s="20" t="s">
        <v>53</v>
      </c>
      <c r="C20" s="19" t="s">
        <v>218</v>
      </c>
      <c r="D20" s="19" t="s">
        <v>192</v>
      </c>
      <c r="E20" s="19" t="s">
        <v>212</v>
      </c>
      <c r="F20" s="19" t="s">
        <v>219</v>
      </c>
      <c r="G20" s="19" t="s">
        <v>219</v>
      </c>
      <c r="H20" s="21">
        <v>0.01</v>
      </c>
      <c r="I20" s="63"/>
      <c r="J20" s="22">
        <v>126.12</v>
      </c>
      <c r="K20" s="63"/>
      <c r="L20" s="23">
        <v>-4.2287755589999997E-2</v>
      </c>
      <c r="M20" s="23">
        <v>4.5152027506E-3</v>
      </c>
      <c r="N20" s="23">
        <v>-4.4197510975999998E-2</v>
      </c>
      <c r="O20" s="23">
        <v>-6.1443452440000004E-2</v>
      </c>
      <c r="P20" s="49"/>
      <c r="Q20" s="21">
        <v>5.2118740086000001E-3</v>
      </c>
      <c r="R20" s="21">
        <v>7.5258508525999995E-2</v>
      </c>
      <c r="S20" s="49"/>
      <c r="T20" s="52">
        <v>2285.9693097999998</v>
      </c>
      <c r="U20" s="54">
        <v>1.4450000000000001E-2</v>
      </c>
      <c r="V20" s="63"/>
      <c r="W20" s="52">
        <v>1490456.774</v>
      </c>
      <c r="X20" s="52">
        <v>1950300.2220000001</v>
      </c>
      <c r="Y20" s="44">
        <v>0.76421914799946111</v>
      </c>
      <c r="Z20" s="63"/>
      <c r="AA20" s="45">
        <v>0.69</v>
      </c>
      <c r="AB20" s="23">
        <v>6.5651760228353936E-2</v>
      </c>
      <c r="AC20" s="23" t="s">
        <v>153</v>
      </c>
      <c r="AD20" s="53">
        <v>44617</v>
      </c>
    </row>
    <row r="21" spans="1:30" s="5" customFormat="1" ht="15" customHeight="1" x14ac:dyDescent="0.35">
      <c r="A21" s="18"/>
      <c r="B21" s="20" t="s">
        <v>180</v>
      </c>
      <c r="C21" s="19" t="s">
        <v>348</v>
      </c>
      <c r="D21" s="19" t="s">
        <v>192</v>
      </c>
      <c r="E21" s="19" t="s">
        <v>215</v>
      </c>
      <c r="F21" s="19" t="s">
        <v>219</v>
      </c>
      <c r="G21" s="19" t="s">
        <v>219</v>
      </c>
      <c r="H21" s="21">
        <v>9.0000000000000011E-3</v>
      </c>
      <c r="I21" s="63"/>
      <c r="J21" s="22">
        <v>112.5</v>
      </c>
      <c r="K21" s="63"/>
      <c r="L21" s="23">
        <v>-5.7661489273000003E-3</v>
      </c>
      <c r="M21" s="23">
        <v>5.5590302303000001E-2</v>
      </c>
      <c r="N21" s="23">
        <v>-2.9488990499999999E-2</v>
      </c>
      <c r="O21" s="23">
        <v>-3.9709813002000001E-2</v>
      </c>
      <c r="P21" s="49"/>
      <c r="Q21" s="21">
        <v>6.6713483145999994E-3</v>
      </c>
      <c r="R21" s="21">
        <v>6.9920113896999994E-2</v>
      </c>
      <c r="S21" s="49"/>
      <c r="T21" s="52">
        <v>4248.4684567000004</v>
      </c>
      <c r="U21" s="54">
        <v>1.993E-2</v>
      </c>
      <c r="V21" s="63"/>
      <c r="W21" s="52">
        <v>2070726.5249999999</v>
      </c>
      <c r="X21" s="52">
        <v>2185580.2157999999</v>
      </c>
      <c r="Y21" s="44">
        <v>0.94744933635027462</v>
      </c>
      <c r="Z21" s="63"/>
      <c r="AA21" s="45">
        <v>0.76</v>
      </c>
      <c r="AB21" s="23">
        <v>8.1066666666666676E-2</v>
      </c>
      <c r="AC21" s="23" t="s">
        <v>153</v>
      </c>
      <c r="AD21" s="53">
        <v>44617</v>
      </c>
    </row>
    <row r="22" spans="1:30" s="5" customFormat="1" ht="15" customHeight="1" x14ac:dyDescent="0.35">
      <c r="A22" s="18"/>
      <c r="B22" s="20" t="s">
        <v>147</v>
      </c>
      <c r="C22" s="19" t="s">
        <v>326</v>
      </c>
      <c r="D22" s="19" t="s">
        <v>192</v>
      </c>
      <c r="E22" s="19" t="s">
        <v>196</v>
      </c>
      <c r="F22" s="19" t="s">
        <v>208</v>
      </c>
      <c r="G22" s="19" t="s">
        <v>205</v>
      </c>
      <c r="H22" s="21">
        <v>1.3500000000000002E-2</v>
      </c>
      <c r="I22" s="63"/>
      <c r="J22" s="22">
        <v>99.72</v>
      </c>
      <c r="K22" s="63"/>
      <c r="L22" s="23">
        <v>3.4260180982999999E-3</v>
      </c>
      <c r="M22" s="23">
        <v>9.2065666805999993E-2</v>
      </c>
      <c r="N22" s="23">
        <v>-1.5473462927E-2</v>
      </c>
      <c r="O22" s="23">
        <v>-2.5495267356000002E-2</v>
      </c>
      <c r="P22" s="49"/>
      <c r="Q22" s="21">
        <v>6.7959224465000004E-3</v>
      </c>
      <c r="R22" s="21">
        <v>5.7187442628999996E-2</v>
      </c>
      <c r="S22" s="49"/>
      <c r="T22" s="52">
        <v>2098.8598123000002</v>
      </c>
      <c r="U22" s="54">
        <v>1.6920000000000001E-2</v>
      </c>
      <c r="V22" s="63"/>
      <c r="W22" s="52">
        <v>1764668.4545</v>
      </c>
      <c r="X22" s="52">
        <v>2054561.5952000001</v>
      </c>
      <c r="Y22" s="44">
        <v>0.85890267715639812</v>
      </c>
      <c r="Z22" s="63"/>
      <c r="AA22" s="45">
        <v>0.68</v>
      </c>
      <c r="AB22" s="23">
        <v>8.1829121540312882E-2</v>
      </c>
      <c r="AC22" s="23" t="s">
        <v>153</v>
      </c>
      <c r="AD22" s="53">
        <v>44617</v>
      </c>
    </row>
    <row r="23" spans="1:30" s="5" customFormat="1" ht="15" customHeight="1" x14ac:dyDescent="0.35">
      <c r="A23" s="18"/>
      <c r="B23" s="20" t="s">
        <v>373</v>
      </c>
      <c r="C23" s="19" t="s">
        <v>406</v>
      </c>
      <c r="D23" s="19" t="s">
        <v>192</v>
      </c>
      <c r="E23" s="19" t="s">
        <v>284</v>
      </c>
      <c r="F23" s="19" t="s">
        <v>272</v>
      </c>
      <c r="G23" s="19" t="s">
        <v>407</v>
      </c>
      <c r="H23" s="21">
        <v>0.01</v>
      </c>
      <c r="I23" s="63"/>
      <c r="J23" s="22">
        <v>99.81</v>
      </c>
      <c r="K23" s="63"/>
      <c r="L23" s="23">
        <v>7.4502464850000009E-3</v>
      </c>
      <c r="M23" s="23">
        <v>0.13152718727000001</v>
      </c>
      <c r="N23" s="23">
        <v>-1.5172551667E-2</v>
      </c>
      <c r="O23" s="23">
        <v>-2.0960694554999999E-2</v>
      </c>
      <c r="P23" s="49"/>
      <c r="Q23" s="21">
        <v>6.3189568705999998E-3</v>
      </c>
      <c r="R23" s="21">
        <v>6.3461538462000006E-2</v>
      </c>
      <c r="S23" s="49"/>
      <c r="T23" s="52">
        <v>3067.7755327999998</v>
      </c>
      <c r="U23" s="54">
        <v>1.427E-2</v>
      </c>
      <c r="V23" s="63"/>
      <c r="W23" s="52">
        <v>1475070.1316</v>
      </c>
      <c r="X23" s="52">
        <v>1754791.2625</v>
      </c>
      <c r="Y23" s="44">
        <v>0.84059578088992226</v>
      </c>
      <c r="Z23" s="63"/>
      <c r="AA23" s="45">
        <v>0.63</v>
      </c>
      <c r="AB23" s="23">
        <v>7.5743913435527499E-2</v>
      </c>
      <c r="AC23" s="23" t="s">
        <v>155</v>
      </c>
      <c r="AD23" s="53">
        <v>44617</v>
      </c>
    </row>
    <row r="24" spans="1:30" s="5" customFormat="1" ht="15" customHeight="1" x14ac:dyDescent="0.35">
      <c r="A24" s="18"/>
      <c r="B24" s="20" t="s">
        <v>194</v>
      </c>
      <c r="C24" s="19" t="s">
        <v>195</v>
      </c>
      <c r="D24" s="19" t="s">
        <v>192</v>
      </c>
      <c r="E24" s="19" t="s">
        <v>196</v>
      </c>
      <c r="F24" s="19" t="s">
        <v>197</v>
      </c>
      <c r="G24" s="19" t="s">
        <v>198</v>
      </c>
      <c r="H24" s="21" t="s">
        <v>199</v>
      </c>
      <c r="I24" s="63"/>
      <c r="J24" s="22">
        <v>75.97</v>
      </c>
      <c r="K24" s="63"/>
      <c r="L24" s="23">
        <v>1.2250436761000001E-2</v>
      </c>
      <c r="M24" s="23">
        <v>0.10504492903</v>
      </c>
      <c r="N24" s="23">
        <v>-4.8794659121999998E-2</v>
      </c>
      <c r="O24" s="23">
        <v>-9.0841192520000003E-2</v>
      </c>
      <c r="P24" s="49"/>
      <c r="Q24" s="21">
        <v>7.9323109465999995E-3</v>
      </c>
      <c r="R24" s="21">
        <v>6.0002238889999997E-2</v>
      </c>
      <c r="S24" s="49"/>
      <c r="T24" s="52">
        <v>1817.2597066999999</v>
      </c>
      <c r="U24" s="54">
        <v>1.1619999999999998E-2</v>
      </c>
      <c r="V24" s="63"/>
      <c r="W24" s="52">
        <v>1198853.1695999999</v>
      </c>
      <c r="X24" s="52">
        <v>1500339.6705</v>
      </c>
      <c r="Y24" s="44">
        <v>0.79905450290498059</v>
      </c>
      <c r="Z24" s="63"/>
      <c r="AA24" s="45">
        <v>0.6</v>
      </c>
      <c r="AB24" s="23">
        <v>9.4774252994603125E-2</v>
      </c>
      <c r="AC24" s="23" t="s">
        <v>153</v>
      </c>
      <c r="AD24" s="53">
        <v>44617</v>
      </c>
    </row>
    <row r="25" spans="1:30" s="5" customFormat="1" ht="15" customHeight="1" x14ac:dyDescent="0.35">
      <c r="A25" s="18"/>
      <c r="B25" s="20" t="s">
        <v>193</v>
      </c>
      <c r="C25" s="19" t="s">
        <v>409</v>
      </c>
      <c r="D25" s="19" t="s">
        <v>192</v>
      </c>
      <c r="E25" s="19" t="s">
        <v>284</v>
      </c>
      <c r="F25" s="19" t="s">
        <v>209</v>
      </c>
      <c r="G25" s="19" t="s">
        <v>213</v>
      </c>
      <c r="H25" s="21">
        <v>8.9999999999999993E-3</v>
      </c>
      <c r="I25" s="63"/>
      <c r="J25" s="22">
        <v>102.81</v>
      </c>
      <c r="K25" s="63"/>
      <c r="L25" s="23">
        <v>-2.3131539997999998E-2</v>
      </c>
      <c r="M25" s="23">
        <v>3.0109125832000001E-2</v>
      </c>
      <c r="N25" s="23">
        <v>-2.5065410998000002E-2</v>
      </c>
      <c r="O25" s="23">
        <v>-2.7556724672000002E-2</v>
      </c>
      <c r="P25" s="49"/>
      <c r="Q25" s="21">
        <v>6.7930936881000006E-3</v>
      </c>
      <c r="R25" s="21">
        <v>7.2646982422999995E-2</v>
      </c>
      <c r="S25" s="49"/>
      <c r="T25" s="52">
        <v>3987.8290284999998</v>
      </c>
      <c r="U25" s="54">
        <v>1.512E-2</v>
      </c>
      <c r="V25" s="63"/>
      <c r="W25" s="52">
        <v>1565689.3776</v>
      </c>
      <c r="X25" s="52">
        <v>1508161.1553</v>
      </c>
      <c r="Y25" s="44">
        <v>1.0381446121310269</v>
      </c>
      <c r="Z25" s="63"/>
      <c r="AA25" s="45">
        <v>0.72</v>
      </c>
      <c r="AB25" s="23">
        <v>8.4038517653924713E-2</v>
      </c>
      <c r="AC25" s="23" t="s">
        <v>154</v>
      </c>
      <c r="AD25" s="53">
        <v>44607</v>
      </c>
    </row>
    <row r="26" spans="1:30" s="5" customFormat="1" ht="15" customHeight="1" x14ac:dyDescent="0.35">
      <c r="A26" s="18"/>
      <c r="B26" s="20" t="s">
        <v>374</v>
      </c>
      <c r="C26" s="19" t="s">
        <v>397</v>
      </c>
      <c r="D26" s="19" t="s">
        <v>192</v>
      </c>
      <c r="E26" s="19" t="s">
        <v>212</v>
      </c>
      <c r="F26" s="19" t="s">
        <v>228</v>
      </c>
      <c r="G26" s="19" t="s">
        <v>228</v>
      </c>
      <c r="H26" s="21">
        <v>5.0000000000000001E-3</v>
      </c>
      <c r="I26" s="63"/>
      <c r="J26" s="22">
        <v>78.2</v>
      </c>
      <c r="K26" s="63"/>
      <c r="L26" s="23">
        <v>-3.6608804588999996E-2</v>
      </c>
      <c r="M26" s="23">
        <v>0.15019739802000001</v>
      </c>
      <c r="N26" s="23">
        <v>-0.10267376347000001</v>
      </c>
      <c r="O26" s="23">
        <v>-0.18046791678000002</v>
      </c>
      <c r="P26" s="49"/>
      <c r="Q26" s="21">
        <v>9.033203125E-3</v>
      </c>
      <c r="R26" s="21">
        <v>7.8947368421000003E-2</v>
      </c>
      <c r="S26" s="49"/>
      <c r="T26" s="52">
        <v>723.69640689000005</v>
      </c>
      <c r="U26" s="54">
        <v>9.0600000000000003E-3</v>
      </c>
      <c r="V26" s="63"/>
      <c r="W26" s="52">
        <v>938400</v>
      </c>
      <c r="X26" s="52">
        <v>1182184.3467999999</v>
      </c>
      <c r="Y26" s="44">
        <v>0.7937848293627906</v>
      </c>
      <c r="Z26" s="63"/>
      <c r="AA26" s="45">
        <v>0.74</v>
      </c>
      <c r="AB26" s="23">
        <v>0.11355498721227619</v>
      </c>
      <c r="AC26" s="23" t="s">
        <v>154</v>
      </c>
      <c r="AD26" s="53">
        <v>44617</v>
      </c>
    </row>
    <row r="27" spans="1:30" s="5" customFormat="1" ht="15" customHeight="1" x14ac:dyDescent="0.35">
      <c r="A27" s="18"/>
      <c r="B27" s="20" t="s">
        <v>185</v>
      </c>
      <c r="C27" s="19" t="s">
        <v>353</v>
      </c>
      <c r="D27" s="19" t="s">
        <v>192</v>
      </c>
      <c r="E27" s="19" t="s">
        <v>284</v>
      </c>
      <c r="F27" s="19" t="s">
        <v>209</v>
      </c>
      <c r="G27" s="19" t="s">
        <v>234</v>
      </c>
      <c r="H27" s="21">
        <v>1.3000000000000001E-2</v>
      </c>
      <c r="I27" s="63"/>
      <c r="J27" s="22">
        <v>99.78</v>
      </c>
      <c r="K27" s="63"/>
      <c r="L27" s="23">
        <v>6.3320309672999994E-3</v>
      </c>
      <c r="M27" s="23">
        <v>0.10756922019</v>
      </c>
      <c r="N27" s="23">
        <v>-1.1256229174000001E-2</v>
      </c>
      <c r="O27" s="23">
        <v>-5.1335850020000004E-2</v>
      </c>
      <c r="P27" s="49"/>
      <c r="Q27" s="21">
        <v>7.1092420146E-3</v>
      </c>
      <c r="R27" s="21">
        <v>6.7256220687999996E-2</v>
      </c>
      <c r="S27" s="49"/>
      <c r="T27" s="52">
        <v>2405.9514528999998</v>
      </c>
      <c r="U27" s="54">
        <v>1.1220000000000001E-2</v>
      </c>
      <c r="V27" s="63"/>
      <c r="W27" s="52">
        <v>1174927.1610999999</v>
      </c>
      <c r="X27" s="52">
        <v>1351511.6136</v>
      </c>
      <c r="Y27" s="44">
        <v>0.869343000294585</v>
      </c>
      <c r="Z27" s="63"/>
      <c r="AA27" s="45">
        <v>0.71</v>
      </c>
      <c r="AB27" s="23">
        <v>8.5387853277209852E-2</v>
      </c>
      <c r="AC27" s="23" t="s">
        <v>155</v>
      </c>
      <c r="AD27" s="53">
        <v>44617</v>
      </c>
    </row>
    <row r="28" spans="1:30" s="5" customFormat="1" ht="15" customHeight="1" x14ac:dyDescent="0.35">
      <c r="A28" s="18"/>
      <c r="B28" s="20" t="s">
        <v>167</v>
      </c>
      <c r="C28" s="19" t="s">
        <v>331</v>
      </c>
      <c r="D28" s="19" t="s">
        <v>192</v>
      </c>
      <c r="E28" s="19" t="s">
        <v>250</v>
      </c>
      <c r="F28" s="19" t="s">
        <v>209</v>
      </c>
      <c r="G28" s="19" t="s">
        <v>332</v>
      </c>
      <c r="H28" s="21">
        <v>0.01</v>
      </c>
      <c r="I28" s="63"/>
      <c r="J28" s="22">
        <v>108.19</v>
      </c>
      <c r="K28" s="63"/>
      <c r="L28" s="23">
        <v>-5.9361538068999995E-3</v>
      </c>
      <c r="M28" s="23">
        <v>9.4907886137999997E-2</v>
      </c>
      <c r="N28" s="23">
        <v>1.6139063028999999E-2</v>
      </c>
      <c r="O28" s="23">
        <v>-8.8399010872E-2</v>
      </c>
      <c r="P28" s="49"/>
      <c r="Q28" s="21">
        <v>9.8682792120999997E-3</v>
      </c>
      <c r="R28" s="21">
        <v>9.3026956915E-2</v>
      </c>
      <c r="S28" s="49"/>
      <c r="T28" s="52">
        <v>8994.8422427999994</v>
      </c>
      <c r="U28" s="54">
        <v>3.4089999999999995E-2</v>
      </c>
      <c r="V28" s="63"/>
      <c r="W28" s="52">
        <v>3575093.2184000001</v>
      </c>
      <c r="X28" s="52">
        <v>3208708.5687000002</v>
      </c>
      <c r="Y28" s="44">
        <v>1.1141844582814324</v>
      </c>
      <c r="Z28" s="63"/>
      <c r="AA28" s="45">
        <v>1.0847212509999999</v>
      </c>
      <c r="AB28" s="23">
        <v>0.12031292182271928</v>
      </c>
      <c r="AC28" s="23" t="s">
        <v>155</v>
      </c>
      <c r="AD28" s="53">
        <v>44601</v>
      </c>
    </row>
    <row r="29" spans="1:30" s="5" customFormat="1" ht="15" customHeight="1" x14ac:dyDescent="0.35">
      <c r="A29" s="18"/>
      <c r="B29" s="20" t="s">
        <v>187</v>
      </c>
      <c r="C29" s="19" t="s">
        <v>356</v>
      </c>
      <c r="D29" s="19" t="s">
        <v>192</v>
      </c>
      <c r="E29" s="19" t="s">
        <v>284</v>
      </c>
      <c r="F29" s="19" t="s">
        <v>208</v>
      </c>
      <c r="G29" s="19" t="s">
        <v>205</v>
      </c>
      <c r="H29" s="21">
        <v>9.4999999999999998E-3</v>
      </c>
      <c r="I29" s="63"/>
      <c r="J29" s="22">
        <v>99.17</v>
      </c>
      <c r="K29" s="63"/>
      <c r="L29" s="23">
        <v>-1.9710871645000003E-2</v>
      </c>
      <c r="M29" s="23">
        <v>0.14322147379</v>
      </c>
      <c r="N29" s="23">
        <v>-4.1123665797999996E-2</v>
      </c>
      <c r="O29" s="23">
        <v>-0.11349718341000001</v>
      </c>
      <c r="P29" s="49"/>
      <c r="Q29" s="21">
        <v>6.8721774984999992E-3</v>
      </c>
      <c r="R29" s="21">
        <v>6.1525635680999995E-2</v>
      </c>
      <c r="S29" s="49"/>
      <c r="T29" s="52">
        <v>3864.8141311999998</v>
      </c>
      <c r="U29" s="54">
        <v>1.4490000000000001E-2</v>
      </c>
      <c r="V29" s="63"/>
      <c r="W29" s="52">
        <v>1487291.7612999999</v>
      </c>
      <c r="X29" s="52">
        <v>1708649.9346</v>
      </c>
      <c r="Y29" s="44">
        <v>0.87044849338795616</v>
      </c>
      <c r="Z29" s="63"/>
      <c r="AA29" s="45">
        <v>0.7</v>
      </c>
      <c r="AB29" s="23">
        <v>8.4703035192094364E-2</v>
      </c>
      <c r="AC29" s="23" t="s">
        <v>153</v>
      </c>
      <c r="AD29" s="53">
        <v>44617</v>
      </c>
    </row>
    <row r="30" spans="1:30" s="5" customFormat="1" ht="15" customHeight="1" x14ac:dyDescent="0.35">
      <c r="A30" s="18"/>
      <c r="B30" s="20" t="s">
        <v>184</v>
      </c>
      <c r="C30" s="19" t="s">
        <v>352</v>
      </c>
      <c r="D30" s="19" t="s">
        <v>192</v>
      </c>
      <c r="E30" s="19" t="s">
        <v>297</v>
      </c>
      <c r="F30" s="19" t="s">
        <v>221</v>
      </c>
      <c r="G30" s="19" t="s">
        <v>221</v>
      </c>
      <c r="H30" s="21">
        <v>4.5000000000000005E-3</v>
      </c>
      <c r="I30" s="63"/>
      <c r="J30" s="22">
        <v>92.57</v>
      </c>
      <c r="K30" s="63"/>
      <c r="L30" s="23">
        <v>-3.226710738E-2</v>
      </c>
      <c r="M30" s="23">
        <v>-5.8965631051000004E-3</v>
      </c>
      <c r="N30" s="23">
        <v>-7.1077313382000004E-2</v>
      </c>
      <c r="O30" s="23">
        <v>-2.5632269670999998E-2</v>
      </c>
      <c r="P30" s="49"/>
      <c r="Q30" s="21">
        <v>9.5238095237999993E-3</v>
      </c>
      <c r="R30" s="21">
        <v>0.10436018957</v>
      </c>
      <c r="S30" s="49"/>
      <c r="T30" s="52">
        <v>841.10927574000004</v>
      </c>
      <c r="U30" s="54">
        <v>1.0369999999999999E-2</v>
      </c>
      <c r="V30" s="63"/>
      <c r="W30" s="52">
        <v>1072719.5814</v>
      </c>
      <c r="X30" s="52">
        <v>1194696.7141</v>
      </c>
      <c r="Y30" s="44">
        <v>0.89790117336022901</v>
      </c>
      <c r="Z30" s="63"/>
      <c r="AA30" s="45">
        <v>0.92</v>
      </c>
      <c r="AB30" s="23">
        <v>0.11926109970832885</v>
      </c>
      <c r="AC30" s="23" t="s">
        <v>160</v>
      </c>
      <c r="AD30" s="53">
        <v>44617</v>
      </c>
    </row>
    <row r="31" spans="1:30" s="5" customFormat="1" ht="15" customHeight="1" x14ac:dyDescent="0.35">
      <c r="A31" s="18"/>
      <c r="B31" s="20" t="s">
        <v>104</v>
      </c>
      <c r="C31" s="19" t="s">
        <v>312</v>
      </c>
      <c r="D31" s="19" t="s">
        <v>192</v>
      </c>
      <c r="E31" s="19" t="s">
        <v>250</v>
      </c>
      <c r="F31" s="19" t="s">
        <v>219</v>
      </c>
      <c r="G31" s="19" t="s">
        <v>219</v>
      </c>
      <c r="H31" s="21">
        <v>8.0000000000000002E-3</v>
      </c>
      <c r="I31" s="63"/>
      <c r="J31" s="22">
        <v>103.95</v>
      </c>
      <c r="K31" s="63"/>
      <c r="L31" s="23">
        <v>-7.7851179858E-3</v>
      </c>
      <c r="M31" s="23">
        <v>3.7248066443000001E-2</v>
      </c>
      <c r="N31" s="23">
        <v>1.5289502328999999E-2</v>
      </c>
      <c r="O31" s="23">
        <v>0.12408323113</v>
      </c>
      <c r="P31" s="49"/>
      <c r="Q31" s="21">
        <v>9.9084646597999999E-3</v>
      </c>
      <c r="R31" s="21">
        <v>0.10901854188</v>
      </c>
      <c r="S31" s="49"/>
      <c r="T31" s="52">
        <v>2550.0876188000002</v>
      </c>
      <c r="U31" s="54">
        <v>1.444E-2</v>
      </c>
      <c r="V31" s="63"/>
      <c r="W31" s="52">
        <v>1286116.1775</v>
      </c>
      <c r="X31" s="52">
        <v>1256498.7067</v>
      </c>
      <c r="Y31" s="44">
        <v>1.0235714295940548</v>
      </c>
      <c r="Z31" s="63"/>
      <c r="AA31" s="45">
        <v>1.05</v>
      </c>
      <c r="AB31" s="23">
        <v>0.12121212121212123</v>
      </c>
      <c r="AC31" s="23" t="s">
        <v>153</v>
      </c>
      <c r="AD31" s="53">
        <v>44617</v>
      </c>
    </row>
    <row r="32" spans="1:30" s="5" customFormat="1" ht="15" customHeight="1" x14ac:dyDescent="0.35">
      <c r="A32" s="18"/>
      <c r="B32" s="20" t="s">
        <v>177</v>
      </c>
      <c r="C32" s="19" t="s">
        <v>342</v>
      </c>
      <c r="D32" s="19" t="s">
        <v>192</v>
      </c>
      <c r="E32" s="19" t="s">
        <v>250</v>
      </c>
      <c r="F32" s="19" t="s">
        <v>216</v>
      </c>
      <c r="G32" s="19" t="s">
        <v>217</v>
      </c>
      <c r="H32" s="21">
        <v>1.6E-2</v>
      </c>
      <c r="I32" s="63"/>
      <c r="J32" s="22">
        <v>101.3</v>
      </c>
      <c r="K32" s="63"/>
      <c r="L32" s="23">
        <v>-6.8754018203000004E-3</v>
      </c>
      <c r="M32" s="23">
        <v>2.5508479612E-3</v>
      </c>
      <c r="N32" s="23">
        <v>-4.0297900609000001E-2</v>
      </c>
      <c r="O32" s="23">
        <v>1.7715452204000001E-2</v>
      </c>
      <c r="P32" s="49"/>
      <c r="Q32" s="21">
        <v>1.0670288098E-2</v>
      </c>
      <c r="R32" s="21">
        <v>0.13003502626999999</v>
      </c>
      <c r="S32" s="49"/>
      <c r="T32" s="52">
        <v>3162.3283308</v>
      </c>
      <c r="U32" s="54">
        <v>1.391E-2</v>
      </c>
      <c r="V32" s="63"/>
      <c r="W32" s="52">
        <v>1447662.3958999999</v>
      </c>
      <c r="X32" s="52">
        <v>1408370.2287000001</v>
      </c>
      <c r="Y32" s="44">
        <v>1.0278990327964179</v>
      </c>
      <c r="Z32" s="63"/>
      <c r="AA32" s="45">
        <v>1.1000000000000001</v>
      </c>
      <c r="AB32" s="23">
        <v>0.13030602171767031</v>
      </c>
      <c r="AC32" s="23" t="s">
        <v>159</v>
      </c>
      <c r="AD32" s="53">
        <v>44617</v>
      </c>
    </row>
    <row r="33" spans="1:30" s="5" customFormat="1" ht="15" customHeight="1" x14ac:dyDescent="0.35">
      <c r="A33" s="18"/>
      <c r="B33" s="20" t="s">
        <v>103</v>
      </c>
      <c r="C33" s="19" t="s">
        <v>310</v>
      </c>
      <c r="D33" s="19" t="s">
        <v>192</v>
      </c>
      <c r="E33" s="19" t="s">
        <v>250</v>
      </c>
      <c r="F33" s="19" t="s">
        <v>311</v>
      </c>
      <c r="G33" s="19" t="s">
        <v>311</v>
      </c>
      <c r="H33" s="21">
        <v>0.01</v>
      </c>
      <c r="I33" s="63"/>
      <c r="J33" s="22">
        <v>105.3</v>
      </c>
      <c r="K33" s="63"/>
      <c r="L33" s="23">
        <v>2.6196548705999998E-2</v>
      </c>
      <c r="M33" s="23">
        <v>0.10745653481</v>
      </c>
      <c r="N33" s="23">
        <v>3.9890073206999999E-2</v>
      </c>
      <c r="O33" s="23">
        <v>5.2998705045000004E-2</v>
      </c>
      <c r="P33" s="49"/>
      <c r="Q33" s="21">
        <v>1.2036591237E-2</v>
      </c>
      <c r="R33" s="21">
        <v>0.1156364305</v>
      </c>
      <c r="S33" s="49"/>
      <c r="T33" s="52">
        <v>2178.3323226000002</v>
      </c>
      <c r="U33" s="54">
        <v>1.3089999999999999E-2</v>
      </c>
      <c r="V33" s="63"/>
      <c r="W33" s="52">
        <v>1179549.54</v>
      </c>
      <c r="X33" s="52">
        <v>1076572.3806</v>
      </c>
      <c r="Y33" s="44">
        <v>1.0956527970210497</v>
      </c>
      <c r="Z33" s="63"/>
      <c r="AA33" s="45">
        <v>1.25</v>
      </c>
      <c r="AB33" s="23">
        <v>0.14245014245014245</v>
      </c>
      <c r="AC33" s="23" t="s">
        <v>154</v>
      </c>
      <c r="AD33" s="53">
        <v>44617</v>
      </c>
    </row>
    <row r="34" spans="1:30" s="5" customFormat="1" ht="15" customHeight="1" x14ac:dyDescent="0.35">
      <c r="A34" s="18"/>
      <c r="B34" s="20" t="s">
        <v>384</v>
      </c>
      <c r="C34" s="19" t="s">
        <v>388</v>
      </c>
      <c r="D34" s="19" t="s">
        <v>192</v>
      </c>
      <c r="E34" s="19" t="s">
        <v>212</v>
      </c>
      <c r="F34" s="19" t="s">
        <v>209</v>
      </c>
      <c r="G34" s="19" t="s">
        <v>389</v>
      </c>
      <c r="H34" s="21">
        <v>0.01</v>
      </c>
      <c r="I34" s="63"/>
      <c r="J34" s="22">
        <v>87.94</v>
      </c>
      <c r="K34" s="63"/>
      <c r="L34" s="23">
        <v>9.2443553748999992E-3</v>
      </c>
      <c r="M34" s="23">
        <v>5.5255989190999997E-3</v>
      </c>
      <c r="N34" s="23">
        <v>-5.6922833014000002E-2</v>
      </c>
      <c r="O34" s="23">
        <v>-9.6036991208000005E-3</v>
      </c>
      <c r="P34" s="49"/>
      <c r="Q34" s="21">
        <v>6.3861329684E-3</v>
      </c>
      <c r="R34" s="21">
        <v>6.9243662267000003E-2</v>
      </c>
      <c r="S34" s="49"/>
      <c r="T34" s="52">
        <v>2414.0345007999999</v>
      </c>
      <c r="U34" s="54">
        <v>8.5100000000000002E-3</v>
      </c>
      <c r="V34" s="63"/>
      <c r="W34" s="52">
        <v>882873.01442000002</v>
      </c>
      <c r="X34" s="52">
        <v>996715.87577000004</v>
      </c>
      <c r="Y34" s="44">
        <v>0.88578203265594402</v>
      </c>
      <c r="Z34" s="63"/>
      <c r="AA34" s="45">
        <v>0.56000000000000005</v>
      </c>
      <c r="AB34" s="23">
        <v>7.6415738003183992E-2</v>
      </c>
      <c r="AC34" s="23" t="s">
        <v>155</v>
      </c>
      <c r="AD34" s="53">
        <v>44617</v>
      </c>
    </row>
    <row r="35" spans="1:30" s="5" customFormat="1" ht="15" customHeight="1" x14ac:dyDescent="0.35">
      <c r="A35" s="18"/>
      <c r="B35" s="20" t="s">
        <v>81</v>
      </c>
      <c r="C35" s="19" t="s">
        <v>276</v>
      </c>
      <c r="D35" s="19" t="s">
        <v>226</v>
      </c>
      <c r="E35" s="19" t="s">
        <v>196</v>
      </c>
      <c r="F35" s="19" t="s">
        <v>221</v>
      </c>
      <c r="G35" s="19" t="s">
        <v>221</v>
      </c>
      <c r="H35" s="21">
        <v>8.9999999999999998E-4</v>
      </c>
      <c r="I35" s="63"/>
      <c r="J35" s="22">
        <v>74.53</v>
      </c>
      <c r="K35" s="63"/>
      <c r="L35" s="23">
        <v>-1.3450498851999998E-2</v>
      </c>
      <c r="M35" s="23">
        <v>0.25038397065000001</v>
      </c>
      <c r="N35" s="23">
        <v>9.1383865796000011E-2</v>
      </c>
      <c r="O35" s="23">
        <v>5.4957578844999994E-2</v>
      </c>
      <c r="P35" s="49"/>
      <c r="Q35" s="21">
        <v>5.92183182E-3</v>
      </c>
      <c r="R35" s="21">
        <v>6.7631578947000004E-2</v>
      </c>
      <c r="S35" s="49"/>
      <c r="T35" s="52">
        <v>113.44055541</v>
      </c>
      <c r="U35" s="54" t="s">
        <v>427</v>
      </c>
      <c r="V35" s="63"/>
      <c r="W35" s="52">
        <v>909551.59895999997</v>
      </c>
      <c r="X35" s="52">
        <v>1119557.7838999999</v>
      </c>
      <c r="Y35" s="44">
        <v>0.81242041459580627</v>
      </c>
      <c r="Z35" s="63"/>
      <c r="AA35" s="45">
        <v>0.45</v>
      </c>
      <c r="AB35" s="23">
        <v>7.2454045350865429E-2</v>
      </c>
      <c r="AC35" s="23" t="s">
        <v>155</v>
      </c>
      <c r="AD35" s="53">
        <v>44617</v>
      </c>
    </row>
    <row r="36" spans="1:30" s="5" customFormat="1" ht="15" customHeight="1" x14ac:dyDescent="0.35">
      <c r="A36" s="18"/>
      <c r="B36" s="20" t="s">
        <v>375</v>
      </c>
      <c r="C36" s="19" t="s">
        <v>337</v>
      </c>
      <c r="D36" s="19" t="s">
        <v>192</v>
      </c>
      <c r="E36" s="19" t="s">
        <v>250</v>
      </c>
      <c r="F36" s="19" t="s">
        <v>208</v>
      </c>
      <c r="G36" s="19" t="s">
        <v>392</v>
      </c>
      <c r="H36" s="21">
        <v>1.15E-2</v>
      </c>
      <c r="I36" s="63"/>
      <c r="J36" s="22">
        <v>100.6</v>
      </c>
      <c r="K36" s="63"/>
      <c r="L36" s="23">
        <v>-1.9883002138999999E-2</v>
      </c>
      <c r="M36" s="23">
        <v>6.8376616210999996E-2</v>
      </c>
      <c r="N36" s="23">
        <v>3.1454835325E-2</v>
      </c>
      <c r="O36" s="23">
        <v>2.5918579632999997E-2</v>
      </c>
      <c r="P36" s="49"/>
      <c r="Q36" s="21">
        <v>1.012536162E-2</v>
      </c>
      <c r="R36" s="21">
        <v>0.11849213285999999</v>
      </c>
      <c r="S36" s="49"/>
      <c r="T36" s="52">
        <v>6306.8637918000004</v>
      </c>
      <c r="U36" s="54">
        <v>2.3629999999999998E-2</v>
      </c>
      <c r="V36" s="63"/>
      <c r="W36" s="52">
        <v>2440449.3640000001</v>
      </c>
      <c r="X36" s="52">
        <v>2314884.5369000002</v>
      </c>
      <c r="Y36" s="44">
        <v>1.0542423715301805</v>
      </c>
      <c r="Z36" s="63"/>
      <c r="AA36" s="45">
        <v>1.05</v>
      </c>
      <c r="AB36" s="23">
        <v>0.12524850894632208</v>
      </c>
      <c r="AC36" s="23" t="s">
        <v>155</v>
      </c>
      <c r="AD36" s="53">
        <v>44599</v>
      </c>
    </row>
    <row r="37" spans="1:30" s="5" customFormat="1" ht="15" customHeight="1" x14ac:dyDescent="0.35">
      <c r="A37" s="18"/>
      <c r="B37" s="20" t="s">
        <v>148</v>
      </c>
      <c r="C37" s="19" t="s">
        <v>327</v>
      </c>
      <c r="D37" s="19" t="s">
        <v>192</v>
      </c>
      <c r="E37" s="19" t="s">
        <v>223</v>
      </c>
      <c r="F37" s="19" t="s">
        <v>209</v>
      </c>
      <c r="G37" s="19" t="s">
        <v>252</v>
      </c>
      <c r="H37" s="21">
        <v>0.01</v>
      </c>
      <c r="I37" s="63"/>
      <c r="J37" s="22">
        <v>71.989999999999995</v>
      </c>
      <c r="K37" s="63"/>
      <c r="L37" s="23">
        <v>3.1785516858000001E-3</v>
      </c>
      <c r="M37" s="23">
        <v>5.0803666104999999E-2</v>
      </c>
      <c r="N37" s="23">
        <v>-7.8278813872000003E-2</v>
      </c>
      <c r="O37" s="23">
        <v>-0.15280192708999998</v>
      </c>
      <c r="P37" s="49"/>
      <c r="Q37" s="21">
        <v>8.2918739635000002E-3</v>
      </c>
      <c r="R37" s="21">
        <v>7.7508873830000005E-2</v>
      </c>
      <c r="S37" s="49"/>
      <c r="T37" s="52">
        <v>3043.8681842999999</v>
      </c>
      <c r="U37" s="54">
        <v>9.4900000000000002E-3</v>
      </c>
      <c r="V37" s="63"/>
      <c r="W37" s="52">
        <v>984878.63230000006</v>
      </c>
      <c r="X37" s="52">
        <v>1171149.8684</v>
      </c>
      <c r="Y37" s="44">
        <v>0.84095012847973094</v>
      </c>
      <c r="Z37" s="63"/>
      <c r="AA37" s="45">
        <v>0.6</v>
      </c>
      <c r="AB37" s="23">
        <v>0.10001389081816919</v>
      </c>
      <c r="AC37" s="23" t="s">
        <v>161</v>
      </c>
      <c r="AD37" s="53">
        <v>44601</v>
      </c>
    </row>
    <row r="38" spans="1:30" s="5" customFormat="1" ht="15" customHeight="1" x14ac:dyDescent="0.35">
      <c r="A38" s="18"/>
      <c r="B38" s="20" t="s">
        <v>149</v>
      </c>
      <c r="C38" s="19" t="s">
        <v>328</v>
      </c>
      <c r="D38" s="19" t="s">
        <v>192</v>
      </c>
      <c r="E38" s="19" t="s">
        <v>284</v>
      </c>
      <c r="F38" s="19" t="s">
        <v>329</v>
      </c>
      <c r="G38" s="19" t="s">
        <v>330</v>
      </c>
      <c r="H38" s="21">
        <v>1.1000000000000001E-2</v>
      </c>
      <c r="I38" s="63"/>
      <c r="J38" s="22">
        <v>103.53</v>
      </c>
      <c r="K38" s="63"/>
      <c r="L38" s="23">
        <v>-8.0909847095000001E-2</v>
      </c>
      <c r="M38" s="23">
        <v>3.0418706726999999E-2</v>
      </c>
      <c r="N38" s="23">
        <v>-5.8593645116000001E-2</v>
      </c>
      <c r="O38" s="23">
        <v>-0.16570966076000002</v>
      </c>
      <c r="P38" s="49"/>
      <c r="Q38" s="21">
        <v>7.4843708725999998E-3</v>
      </c>
      <c r="R38" s="21">
        <v>7.0133905452999995E-2</v>
      </c>
      <c r="S38" s="49"/>
      <c r="T38" s="52">
        <v>1354.2772582</v>
      </c>
      <c r="U38" s="54">
        <v>9.6399999999999993E-3</v>
      </c>
      <c r="V38" s="63"/>
      <c r="W38" s="52">
        <v>803230.15437</v>
      </c>
      <c r="X38" s="52">
        <v>1024468.7396</v>
      </c>
      <c r="Y38" s="44">
        <v>0.7840455480209364</v>
      </c>
      <c r="Z38" s="63"/>
      <c r="AA38" s="45">
        <v>0.85</v>
      </c>
      <c r="AB38" s="23">
        <v>9.852216748768472E-2</v>
      </c>
      <c r="AC38" s="23" t="s">
        <v>164</v>
      </c>
      <c r="AD38" s="53">
        <v>44622</v>
      </c>
    </row>
    <row r="39" spans="1:30" s="5" customFormat="1" ht="15" customHeight="1" x14ac:dyDescent="0.35">
      <c r="A39" s="18"/>
      <c r="B39" s="20" t="s">
        <v>368</v>
      </c>
      <c r="C39" s="19" t="s">
        <v>314</v>
      </c>
      <c r="D39" s="19" t="s">
        <v>192</v>
      </c>
      <c r="E39" s="19" t="s">
        <v>250</v>
      </c>
      <c r="F39" s="19" t="s">
        <v>315</v>
      </c>
      <c r="G39" s="19" t="s">
        <v>316</v>
      </c>
      <c r="H39" s="21">
        <v>6.3E-3</v>
      </c>
      <c r="I39" s="63"/>
      <c r="J39" s="22">
        <v>96.21</v>
      </c>
      <c r="K39" s="63"/>
      <c r="L39" s="23">
        <v>-1.9416776686000002E-3</v>
      </c>
      <c r="M39" s="23">
        <v>2.506452763E-2</v>
      </c>
      <c r="N39" s="23">
        <v>2.5594340636999998E-2</v>
      </c>
      <c r="O39" s="23">
        <v>8.5131806370999999E-2</v>
      </c>
      <c r="P39" s="49"/>
      <c r="Q39" s="21">
        <v>1.1282051282000001E-2</v>
      </c>
      <c r="R39" s="21">
        <v>0.12146798029</v>
      </c>
      <c r="S39" s="49"/>
      <c r="T39" s="52">
        <v>7789.1004357000002</v>
      </c>
      <c r="U39" s="54">
        <v>2.6000000000000002E-2</v>
      </c>
      <c r="V39" s="63"/>
      <c r="W39" s="52">
        <v>2691246.6360999998</v>
      </c>
      <c r="X39" s="52">
        <v>2627597.2535000001</v>
      </c>
      <c r="Y39" s="44">
        <v>1.0242234164749631</v>
      </c>
      <c r="Z39" s="63"/>
      <c r="AA39" s="45">
        <v>1.1000000000000001</v>
      </c>
      <c r="AB39" s="23">
        <v>0.13719987527284069</v>
      </c>
      <c r="AC39" s="23" t="s">
        <v>189</v>
      </c>
      <c r="AD39" s="53">
        <v>44602</v>
      </c>
    </row>
    <row r="40" spans="1:30" s="5" customFormat="1" ht="15" customHeight="1" x14ac:dyDescent="0.35">
      <c r="A40" s="18"/>
      <c r="B40" s="20" t="s">
        <v>179</v>
      </c>
      <c r="C40" s="19" t="s">
        <v>346</v>
      </c>
      <c r="D40" s="19" t="s">
        <v>192</v>
      </c>
      <c r="E40" s="19" t="s">
        <v>250</v>
      </c>
      <c r="F40" s="19" t="s">
        <v>210</v>
      </c>
      <c r="G40" s="19" t="s">
        <v>347</v>
      </c>
      <c r="H40" s="21">
        <v>1.4999999999999999E-2</v>
      </c>
      <c r="I40" s="63"/>
      <c r="J40" s="22">
        <v>111.21</v>
      </c>
      <c r="K40" s="63"/>
      <c r="L40" s="23">
        <v>-3.007564741E-2</v>
      </c>
      <c r="M40" s="23">
        <v>1.7469111909999998E-2</v>
      </c>
      <c r="N40" s="23">
        <v>-5.3809976794999999E-2</v>
      </c>
      <c r="O40" s="23">
        <v>-0.10000052331999999</v>
      </c>
      <c r="P40" s="49"/>
      <c r="Q40" s="21">
        <v>1.0524499654999998E-2</v>
      </c>
      <c r="R40" s="21">
        <v>0.10094164644999999</v>
      </c>
      <c r="S40" s="49"/>
      <c r="T40" s="52">
        <v>3221.4257882000002</v>
      </c>
      <c r="U40" s="54">
        <v>1.2119999999999999E-2</v>
      </c>
      <c r="V40" s="63"/>
      <c r="W40" s="52">
        <v>1257737.4314999999</v>
      </c>
      <c r="X40" s="52">
        <v>1489112.7334</v>
      </c>
      <c r="Y40" s="44">
        <v>0.84462203786833856</v>
      </c>
      <c r="Z40" s="63"/>
      <c r="AA40" s="45">
        <v>1.22</v>
      </c>
      <c r="AB40" s="23">
        <v>0.1316428378742919</v>
      </c>
      <c r="AC40" s="23" t="s">
        <v>164</v>
      </c>
      <c r="AD40" s="53">
        <v>44617</v>
      </c>
    </row>
    <row r="41" spans="1:30" s="5" customFormat="1" ht="15" customHeight="1" x14ac:dyDescent="0.35">
      <c r="A41" s="18"/>
      <c r="B41" s="20" t="s">
        <v>204</v>
      </c>
      <c r="C41" s="19" t="s">
        <v>251</v>
      </c>
      <c r="D41" s="19" t="s">
        <v>192</v>
      </c>
      <c r="E41" s="19" t="s">
        <v>215</v>
      </c>
      <c r="F41" s="19" t="s">
        <v>208</v>
      </c>
      <c r="G41" s="19" t="s">
        <v>252</v>
      </c>
      <c r="H41" s="21">
        <v>1.1200000000000002E-2</v>
      </c>
      <c r="I41" s="63"/>
      <c r="J41" s="22">
        <v>66.599999999999994</v>
      </c>
      <c r="K41" s="63"/>
      <c r="L41" s="23">
        <v>-5.0302268820000003E-2</v>
      </c>
      <c r="M41" s="23">
        <v>-6.0689313426000001E-2</v>
      </c>
      <c r="N41" s="23">
        <v>-0.13834807914</v>
      </c>
      <c r="O41" s="23">
        <v>-0.21685361266</v>
      </c>
      <c r="P41" s="49"/>
      <c r="Q41" s="21">
        <v>6.5165037541000002E-3</v>
      </c>
      <c r="R41" s="21">
        <v>5.6497797357000001E-2</v>
      </c>
      <c r="S41" s="49"/>
      <c r="T41" s="52">
        <v>1543.7968375</v>
      </c>
      <c r="U41" s="54">
        <v>7.8399999999999997E-3</v>
      </c>
      <c r="V41" s="63"/>
      <c r="W41" s="52">
        <v>811133.85008</v>
      </c>
      <c r="X41" s="52">
        <v>1016198.1686</v>
      </c>
      <c r="Y41" s="44">
        <v>0.79820440062147147</v>
      </c>
      <c r="Z41" s="63"/>
      <c r="AA41" s="45">
        <v>0.46</v>
      </c>
      <c r="AB41" s="23">
        <v>8.2882882882882897E-2</v>
      </c>
      <c r="AC41" s="23" t="s">
        <v>153</v>
      </c>
      <c r="AD41" s="53">
        <v>44599</v>
      </c>
    </row>
    <row r="42" spans="1:30" s="5" customFormat="1" ht="15" customHeight="1" x14ac:dyDescent="0.35">
      <c r="A42" s="18"/>
      <c r="B42" s="20" t="s">
        <v>173</v>
      </c>
      <c r="C42" s="19" t="s">
        <v>336</v>
      </c>
      <c r="D42" s="19" t="s">
        <v>192</v>
      </c>
      <c r="E42" s="19" t="s">
        <v>284</v>
      </c>
      <c r="F42" s="19" t="s">
        <v>324</v>
      </c>
      <c r="G42" s="19" t="s">
        <v>207</v>
      </c>
      <c r="H42" s="21">
        <v>7.4999999999999997E-3</v>
      </c>
      <c r="I42" s="63"/>
      <c r="J42" s="22">
        <v>85</v>
      </c>
      <c r="K42" s="63"/>
      <c r="L42" s="23">
        <v>-1.0749981477999999E-2</v>
      </c>
      <c r="M42" s="23">
        <v>3.3401959794E-2</v>
      </c>
      <c r="N42" s="23">
        <v>-8.3184267645000004E-2</v>
      </c>
      <c r="O42" s="23">
        <v>-0.19260688868999998</v>
      </c>
      <c r="P42" s="49"/>
      <c r="Q42" s="21">
        <v>7.2781885397000005E-3</v>
      </c>
      <c r="R42" s="21">
        <v>6.6426500308E-2</v>
      </c>
      <c r="S42" s="49"/>
      <c r="T42" s="52">
        <v>559.79717672000004</v>
      </c>
      <c r="U42" s="54">
        <v>5.8599999999999998E-3</v>
      </c>
      <c r="V42" s="63"/>
      <c r="W42" s="52">
        <v>607784.17000000004</v>
      </c>
      <c r="X42" s="52">
        <v>784874.38968000002</v>
      </c>
      <c r="Y42" s="44">
        <v>0.77437125990032474</v>
      </c>
      <c r="Z42" s="63"/>
      <c r="AA42" s="45">
        <v>0.63</v>
      </c>
      <c r="AB42" s="23">
        <v>8.8941176470588246E-2</v>
      </c>
      <c r="AC42" s="23" t="s">
        <v>171</v>
      </c>
      <c r="AD42" s="53">
        <v>44599</v>
      </c>
    </row>
    <row r="43" spans="1:30" s="5" customFormat="1" ht="15" customHeight="1" x14ac:dyDescent="0.35">
      <c r="A43" s="18"/>
      <c r="B43" s="20" t="s">
        <v>168</v>
      </c>
      <c r="C43" s="19" t="s">
        <v>333</v>
      </c>
      <c r="D43" s="19" t="s">
        <v>192</v>
      </c>
      <c r="E43" s="19" t="s">
        <v>223</v>
      </c>
      <c r="F43" s="19" t="s">
        <v>209</v>
      </c>
      <c r="G43" s="19" t="s">
        <v>334</v>
      </c>
      <c r="H43" s="21">
        <v>0.01</v>
      </c>
      <c r="I43" s="63"/>
      <c r="J43" s="22">
        <v>62.04</v>
      </c>
      <c r="K43" s="63"/>
      <c r="L43" s="23">
        <v>-1.7699115050999999E-3</v>
      </c>
      <c r="M43" s="23">
        <v>9.9040546302000005E-3</v>
      </c>
      <c r="N43" s="23">
        <v>-7.1700066322999995E-2</v>
      </c>
      <c r="O43" s="23">
        <v>-0.22598535744000001</v>
      </c>
      <c r="P43" s="49"/>
      <c r="Q43" s="21">
        <v>0</v>
      </c>
      <c r="R43" s="21">
        <v>7.5886181319999996E-2</v>
      </c>
      <c r="S43" s="49"/>
      <c r="T43" s="52">
        <v>991.67767393999998</v>
      </c>
      <c r="U43" s="54">
        <v>5.3900000000000007E-3</v>
      </c>
      <c r="V43" s="63"/>
      <c r="W43" s="52">
        <v>561500.46479999996</v>
      </c>
      <c r="X43" s="52">
        <v>705006.35412999999</v>
      </c>
      <c r="Y43" s="44">
        <v>0.79644738165928897</v>
      </c>
      <c r="Z43" s="63"/>
      <c r="AA43" s="45">
        <v>0</v>
      </c>
      <c r="AB43" s="23">
        <v>0</v>
      </c>
      <c r="AC43" s="23" t="s">
        <v>170</v>
      </c>
      <c r="AD43" s="53">
        <v>44595</v>
      </c>
    </row>
    <row r="44" spans="1:30" s="5" customFormat="1" ht="15" customHeight="1" x14ac:dyDescent="0.35">
      <c r="A44" s="18"/>
      <c r="B44" s="20" t="s">
        <v>200</v>
      </c>
      <c r="C44" s="19" t="s">
        <v>246</v>
      </c>
      <c r="D44" s="19" t="s">
        <v>192</v>
      </c>
      <c r="E44" s="19" t="s">
        <v>212</v>
      </c>
      <c r="F44" s="19" t="s">
        <v>208</v>
      </c>
      <c r="G44" s="19" t="s">
        <v>205</v>
      </c>
      <c r="H44" s="21">
        <v>1.0999999999999999E-2</v>
      </c>
      <c r="I44" s="63"/>
      <c r="J44" s="22">
        <v>47.96</v>
      </c>
      <c r="K44" s="63"/>
      <c r="L44" s="23">
        <v>-2.5654386924999998E-2</v>
      </c>
      <c r="M44" s="23">
        <v>-0.10107232228999999</v>
      </c>
      <c r="N44" s="23">
        <v>-0.13472796675999998</v>
      </c>
      <c r="O44" s="23">
        <v>-0.1366559021</v>
      </c>
      <c r="P44" s="49"/>
      <c r="Q44" s="21">
        <v>6.8576038724999996E-3</v>
      </c>
      <c r="R44" s="21">
        <v>9.3128536782000004E-2</v>
      </c>
      <c r="S44" s="49"/>
      <c r="T44" s="52">
        <v>2795.4980664</v>
      </c>
      <c r="U44" s="54">
        <v>8.5599999999999999E-3</v>
      </c>
      <c r="V44" s="63"/>
      <c r="W44" s="52">
        <v>607838.70927999995</v>
      </c>
      <c r="X44" s="52">
        <v>702294.68825000001</v>
      </c>
      <c r="Y44" s="44">
        <v>0.86550378274201611</v>
      </c>
      <c r="Z44" s="63"/>
      <c r="AA44" s="45">
        <v>0.34</v>
      </c>
      <c r="AB44" s="23">
        <v>8.507089241034195E-2</v>
      </c>
      <c r="AC44" s="23" t="s">
        <v>153</v>
      </c>
      <c r="AD44" s="53">
        <v>44617</v>
      </c>
    </row>
    <row r="45" spans="1:30" s="5" customFormat="1" ht="15" customHeight="1" x14ac:dyDescent="0.35">
      <c r="A45" s="18"/>
      <c r="B45" s="20" t="s">
        <v>169</v>
      </c>
      <c r="C45" s="19" t="s">
        <v>335</v>
      </c>
      <c r="D45" s="19" t="s">
        <v>192</v>
      </c>
      <c r="E45" s="19" t="s">
        <v>250</v>
      </c>
      <c r="F45" s="19" t="s">
        <v>209</v>
      </c>
      <c r="G45" s="19" t="s">
        <v>252</v>
      </c>
      <c r="H45" s="21">
        <v>0.01</v>
      </c>
      <c r="I45" s="63"/>
      <c r="J45" s="22">
        <v>101.79</v>
      </c>
      <c r="K45" s="63"/>
      <c r="L45" s="23">
        <v>-8.6975691828999999E-4</v>
      </c>
      <c r="M45" s="23">
        <v>8.9609302809999999E-2</v>
      </c>
      <c r="N45" s="23">
        <v>5.1164050700999997E-2</v>
      </c>
      <c r="O45" s="23">
        <v>0.14494027525</v>
      </c>
      <c r="P45" s="49"/>
      <c r="Q45" s="21">
        <v>1.0681685764E-2</v>
      </c>
      <c r="R45" s="21">
        <v>0.10412511096999999</v>
      </c>
      <c r="S45" s="49"/>
      <c r="T45" s="52">
        <v>3373.9858023000002</v>
      </c>
      <c r="U45" s="54">
        <v>1.0109999999999999E-2</v>
      </c>
      <c r="V45" s="63"/>
      <c r="W45" s="52">
        <v>1054778.517</v>
      </c>
      <c r="X45" s="52">
        <v>1023024.3002000001</v>
      </c>
      <c r="Y45" s="44">
        <v>1.031039552817848</v>
      </c>
      <c r="Z45" s="63"/>
      <c r="AA45" s="45">
        <v>1.1000000000000001</v>
      </c>
      <c r="AB45" s="23">
        <v>0.12967875036840554</v>
      </c>
      <c r="AC45" s="23" t="s">
        <v>171</v>
      </c>
      <c r="AD45" s="53">
        <v>44599</v>
      </c>
    </row>
    <row r="46" spans="1:30" s="5" customFormat="1" ht="15" customHeight="1" x14ac:dyDescent="0.35">
      <c r="A46" s="18"/>
      <c r="B46" s="20" t="s">
        <v>376</v>
      </c>
      <c r="C46" s="19" t="s">
        <v>398</v>
      </c>
      <c r="D46" s="19" t="s">
        <v>192</v>
      </c>
      <c r="E46" s="19" t="s">
        <v>250</v>
      </c>
      <c r="F46" s="19" t="s">
        <v>209</v>
      </c>
      <c r="G46" s="19" t="s">
        <v>399</v>
      </c>
      <c r="H46" s="21">
        <v>0.01</v>
      </c>
      <c r="I46" s="63"/>
      <c r="J46" s="22">
        <v>100</v>
      </c>
      <c r="K46" s="63"/>
      <c r="L46" s="23">
        <v>5.2266735637999991E-3</v>
      </c>
      <c r="M46" s="23">
        <v>1.2243373121E-2</v>
      </c>
      <c r="N46" s="23">
        <v>-9.3849615905000003E-3</v>
      </c>
      <c r="O46" s="23">
        <v>7.2014253858000005E-2</v>
      </c>
      <c r="P46" s="49"/>
      <c r="Q46" s="21">
        <v>9.9532198666000011E-3</v>
      </c>
      <c r="R46" s="21">
        <v>0.10526315789</v>
      </c>
      <c r="S46" s="49"/>
      <c r="T46" s="52">
        <v>4434.2145123</v>
      </c>
      <c r="U46" s="54">
        <v>1.196E-2</v>
      </c>
      <c r="V46" s="63"/>
      <c r="W46" s="52">
        <v>1241728.1000000001</v>
      </c>
      <c r="X46" s="52">
        <v>1202207.5303</v>
      </c>
      <c r="Y46" s="44">
        <v>1.0328733340159149</v>
      </c>
      <c r="Z46" s="63"/>
      <c r="AA46" s="45">
        <v>1</v>
      </c>
      <c r="AB46" s="23">
        <v>0.12</v>
      </c>
      <c r="AC46" s="23" t="s">
        <v>400</v>
      </c>
      <c r="AD46" s="53">
        <v>44602</v>
      </c>
    </row>
    <row r="47" spans="1:30" s="5" customFormat="1" ht="15" customHeight="1" x14ac:dyDescent="0.35">
      <c r="A47" s="18"/>
      <c r="B47" s="20" t="s">
        <v>71</v>
      </c>
      <c r="C47" s="19" t="s">
        <v>260</v>
      </c>
      <c r="D47" s="19" t="s">
        <v>226</v>
      </c>
      <c r="E47" s="19" t="s">
        <v>212</v>
      </c>
      <c r="F47" s="19" t="s">
        <v>209</v>
      </c>
      <c r="G47" s="19" t="s">
        <v>213</v>
      </c>
      <c r="H47" s="21">
        <v>1.2500000000000001E-2</v>
      </c>
      <c r="I47" s="63"/>
      <c r="J47" s="22">
        <v>109.88</v>
      </c>
      <c r="K47" s="63"/>
      <c r="L47" s="23">
        <v>2.2837837841999998E-3</v>
      </c>
      <c r="M47" s="23">
        <v>4.0831669846999999E-2</v>
      </c>
      <c r="N47" s="23">
        <v>-6.8393502437000001E-2</v>
      </c>
      <c r="O47" s="23">
        <v>-0.32455879026000001</v>
      </c>
      <c r="P47" s="49"/>
      <c r="Q47" s="21">
        <v>3.3636363636000001E-3</v>
      </c>
      <c r="R47" s="21">
        <v>2.8527134840000003E-2</v>
      </c>
      <c r="S47" s="49"/>
      <c r="T47" s="52">
        <v>14.667938360000001</v>
      </c>
      <c r="U47" s="54" t="s">
        <v>427</v>
      </c>
      <c r="V47" s="63"/>
      <c r="W47" s="52">
        <v>432439.55255999998</v>
      </c>
      <c r="X47" s="52">
        <v>796690.44158999994</v>
      </c>
      <c r="Y47" s="44">
        <v>0.54279495521115584</v>
      </c>
      <c r="Z47" s="63"/>
      <c r="AA47" s="45">
        <v>0.37</v>
      </c>
      <c r="AB47" s="23">
        <v>4.0407717510010918E-2</v>
      </c>
      <c r="AC47" s="23" t="s">
        <v>162</v>
      </c>
      <c r="AD47" s="53">
        <v>44603</v>
      </c>
    </row>
    <row r="48" spans="1:30" s="5" customFormat="1" ht="15" customHeight="1" x14ac:dyDescent="0.35">
      <c r="A48" s="18"/>
      <c r="B48" s="20" t="s">
        <v>76</v>
      </c>
      <c r="C48" s="19" t="s">
        <v>268</v>
      </c>
      <c r="D48" s="19" t="s">
        <v>226</v>
      </c>
      <c r="E48" s="19" t="s">
        <v>196</v>
      </c>
      <c r="F48" s="19" t="s">
        <v>209</v>
      </c>
      <c r="G48" s="19" t="s">
        <v>269</v>
      </c>
      <c r="H48" s="21">
        <v>2.3E-3</v>
      </c>
      <c r="I48" s="63"/>
      <c r="J48" s="22">
        <v>2010</v>
      </c>
      <c r="K48" s="63"/>
      <c r="L48" s="23">
        <v>-4.0918287168E-2</v>
      </c>
      <c r="M48" s="23">
        <v>7.9893277129000004E-2</v>
      </c>
      <c r="N48" s="23">
        <v>-2.7579134844E-2</v>
      </c>
      <c r="O48" s="23">
        <v>-0.23807315071000001</v>
      </c>
      <c r="P48" s="49"/>
      <c r="Q48" s="21">
        <v>8.2837200355000001E-3</v>
      </c>
      <c r="R48" s="21">
        <v>4.5613666604999999E-2</v>
      </c>
      <c r="S48" s="49"/>
      <c r="T48" s="52">
        <v>131.49166016000001</v>
      </c>
      <c r="U48" s="54" t="s">
        <v>427</v>
      </c>
      <c r="V48" s="63"/>
      <c r="W48" s="52">
        <v>479338.77</v>
      </c>
      <c r="X48" s="52">
        <v>800978.41007999994</v>
      </c>
      <c r="Y48" s="44">
        <v>0.59844156093061829</v>
      </c>
      <c r="Z48" s="63"/>
      <c r="AA48" s="45">
        <v>17.511784155000001</v>
      </c>
      <c r="AB48" s="23">
        <v>0.10454796510447761</v>
      </c>
      <c r="AC48" s="23" t="s">
        <v>157</v>
      </c>
      <c r="AD48" s="53">
        <v>44617</v>
      </c>
    </row>
    <row r="49" spans="1:30" s="5" customFormat="1" ht="15" customHeight="1" x14ac:dyDescent="0.35">
      <c r="A49" s="18"/>
      <c r="B49" s="20" t="s">
        <v>176</v>
      </c>
      <c r="C49" s="19" t="s">
        <v>338</v>
      </c>
      <c r="D49" s="19" t="s">
        <v>192</v>
      </c>
      <c r="E49" s="19" t="s">
        <v>196</v>
      </c>
      <c r="F49" s="19" t="s">
        <v>239</v>
      </c>
      <c r="G49" s="19" t="s">
        <v>339</v>
      </c>
      <c r="H49" s="21">
        <v>5.0000000000000001E-3</v>
      </c>
      <c r="I49" s="63"/>
      <c r="J49" s="22">
        <v>99.39</v>
      </c>
      <c r="K49" s="63"/>
      <c r="L49" s="23">
        <v>2.5696198783000002E-2</v>
      </c>
      <c r="M49" s="23">
        <v>0.17580625525999999</v>
      </c>
      <c r="N49" s="23">
        <v>5.4331099617999999E-2</v>
      </c>
      <c r="O49" s="23">
        <v>0.11745323236999999</v>
      </c>
      <c r="P49" s="49"/>
      <c r="Q49" s="21">
        <v>7.3762934126000001E-3</v>
      </c>
      <c r="R49" s="21">
        <v>7.0777929012999993E-2</v>
      </c>
      <c r="S49" s="49"/>
      <c r="T49" s="52">
        <v>1397.0282305000001</v>
      </c>
      <c r="U49" s="54">
        <v>7.1399999999999996E-3</v>
      </c>
      <c r="V49" s="63"/>
      <c r="W49" s="52">
        <v>751423.28589000006</v>
      </c>
      <c r="X49" s="52">
        <v>826318.26329000003</v>
      </c>
      <c r="Y49" s="44">
        <v>0.90936303755189396</v>
      </c>
      <c r="Z49" s="63"/>
      <c r="AA49" s="45">
        <v>0.72</v>
      </c>
      <c r="AB49" s="23">
        <v>8.6930274675520683E-2</v>
      </c>
      <c r="AC49" s="23" t="s">
        <v>153</v>
      </c>
      <c r="AD49" s="53">
        <v>44617</v>
      </c>
    </row>
    <row r="50" spans="1:30" s="5" customFormat="1" ht="15" customHeight="1" x14ac:dyDescent="0.35">
      <c r="A50" s="18"/>
      <c r="B50" s="20" t="s">
        <v>377</v>
      </c>
      <c r="C50" s="19" t="s">
        <v>391</v>
      </c>
      <c r="D50" s="19" t="s">
        <v>192</v>
      </c>
      <c r="E50" s="19" t="s">
        <v>212</v>
      </c>
      <c r="F50" s="19" t="s">
        <v>208</v>
      </c>
      <c r="G50" s="19" t="s">
        <v>392</v>
      </c>
      <c r="H50" s="21">
        <v>1.17E-2</v>
      </c>
      <c r="I50" s="63"/>
      <c r="J50" s="22">
        <v>68</v>
      </c>
      <c r="K50" s="63"/>
      <c r="L50" s="23">
        <v>-1.2097438435000002E-2</v>
      </c>
      <c r="M50" s="23">
        <v>7.1163548854999994E-2</v>
      </c>
      <c r="N50" s="23">
        <v>-6.0940326254999996E-2</v>
      </c>
      <c r="O50" s="23">
        <v>-0.14747984208000001</v>
      </c>
      <c r="P50" s="49"/>
      <c r="Q50" s="21">
        <v>7.5270367699999995E-3</v>
      </c>
      <c r="R50" s="21">
        <v>7.7413951354000005E-2</v>
      </c>
      <c r="S50" s="49"/>
      <c r="T50" s="52">
        <v>724.08849442999997</v>
      </c>
      <c r="U50" s="54">
        <v>5.3500000000000006E-3</v>
      </c>
      <c r="V50" s="63"/>
      <c r="W50" s="52">
        <v>556195.59600000002</v>
      </c>
      <c r="X50" s="52">
        <v>798794.85950000002</v>
      </c>
      <c r="Y50" s="44">
        <v>0.69629340923418903</v>
      </c>
      <c r="Z50" s="63"/>
      <c r="AA50" s="45">
        <v>0.52200000000000002</v>
      </c>
      <c r="AB50" s="23">
        <v>9.2117647058823526E-2</v>
      </c>
      <c r="AC50" s="23" t="s">
        <v>171</v>
      </c>
      <c r="AD50" s="53">
        <v>44599</v>
      </c>
    </row>
    <row r="51" spans="1:30" s="5" customFormat="1" ht="15" customHeight="1" x14ac:dyDescent="0.35">
      <c r="A51" s="18"/>
      <c r="B51" s="20" t="s">
        <v>191</v>
      </c>
      <c r="C51" s="19" t="s">
        <v>220</v>
      </c>
      <c r="D51" s="19" t="s">
        <v>192</v>
      </c>
      <c r="E51" s="19" t="s">
        <v>212</v>
      </c>
      <c r="F51" s="19" t="s">
        <v>221</v>
      </c>
      <c r="G51" s="19" t="s">
        <v>221</v>
      </c>
      <c r="H51" s="21">
        <v>6.9999999999999993E-3</v>
      </c>
      <c r="I51" s="63"/>
      <c r="J51" s="22">
        <v>126.8</v>
      </c>
      <c r="K51" s="63"/>
      <c r="L51" s="23">
        <v>-3.5701344333999997E-2</v>
      </c>
      <c r="M51" s="23">
        <v>-9.7804775795999999E-2</v>
      </c>
      <c r="N51" s="23">
        <v>-8.0030375159999986E-2</v>
      </c>
      <c r="O51" s="23">
        <v>-0.14859218036999999</v>
      </c>
      <c r="P51" s="49"/>
      <c r="Q51" s="21">
        <v>4.1650889813999994E-3</v>
      </c>
      <c r="R51" s="21">
        <v>6.0354583175999996E-2</v>
      </c>
      <c r="S51" s="49"/>
      <c r="T51" s="52">
        <v>757.95064180999998</v>
      </c>
      <c r="U51" s="54">
        <v>4.4900000000000001E-3</v>
      </c>
      <c r="V51" s="63"/>
      <c r="W51" s="52">
        <v>467980.12599999999</v>
      </c>
      <c r="X51" s="52">
        <v>725693.90741999994</v>
      </c>
      <c r="Y51" s="44">
        <v>0.64487261256439554</v>
      </c>
      <c r="Z51" s="63"/>
      <c r="AA51" s="45">
        <v>0.55000000000000004</v>
      </c>
      <c r="AB51" s="23">
        <v>5.2050473186119876E-2</v>
      </c>
      <c r="AC51" s="23" t="s">
        <v>154</v>
      </c>
      <c r="AD51" s="53">
        <v>44599</v>
      </c>
    </row>
    <row r="52" spans="1:30" s="5" customFormat="1" ht="15" customHeight="1" x14ac:dyDescent="0.35">
      <c r="A52" s="18"/>
      <c r="B52" s="20" t="s">
        <v>369</v>
      </c>
      <c r="C52" s="19" t="s">
        <v>370</v>
      </c>
      <c r="D52" s="19" t="s">
        <v>192</v>
      </c>
      <c r="E52" s="19" t="s">
        <v>250</v>
      </c>
      <c r="F52" s="19" t="s">
        <v>324</v>
      </c>
      <c r="G52" s="19" t="s">
        <v>371</v>
      </c>
      <c r="H52" s="21">
        <v>1.4999999999999999E-2</v>
      </c>
      <c r="I52" s="63"/>
      <c r="J52" s="22">
        <v>105.93</v>
      </c>
      <c r="K52" s="63"/>
      <c r="L52" s="23">
        <v>-1.4851818396000001E-2</v>
      </c>
      <c r="M52" s="23">
        <v>4.2697743845999996E-2</v>
      </c>
      <c r="N52" s="23">
        <v>-5.8745454735000006E-3</v>
      </c>
      <c r="O52" s="23">
        <v>7.1922726615999993E-2</v>
      </c>
      <c r="P52" s="49"/>
      <c r="Q52" s="21">
        <v>1.1944138183999999E-2</v>
      </c>
      <c r="R52" s="21">
        <v>0.15509725016000001</v>
      </c>
      <c r="S52" s="49"/>
      <c r="T52" s="52">
        <v>2564.7878798000002</v>
      </c>
      <c r="U52" s="54">
        <v>7.5399999999999998E-3</v>
      </c>
      <c r="V52" s="63"/>
      <c r="W52" s="52">
        <v>786283.22123999998</v>
      </c>
      <c r="X52" s="52">
        <v>727155.43888999999</v>
      </c>
      <c r="Y52" s="44">
        <v>1.0813138143341929</v>
      </c>
      <c r="Z52" s="63"/>
      <c r="AA52" s="45">
        <v>1.3</v>
      </c>
      <c r="AB52" s="23">
        <v>0.14726706315491361</v>
      </c>
      <c r="AC52" s="23" t="s">
        <v>171</v>
      </c>
      <c r="AD52" s="53">
        <v>44617</v>
      </c>
    </row>
    <row r="53" spans="1:30" s="5" customFormat="1" ht="15" customHeight="1" x14ac:dyDescent="0.35">
      <c r="A53" s="18"/>
      <c r="B53" s="20" t="s">
        <v>203</v>
      </c>
      <c r="C53" s="19" t="s">
        <v>249</v>
      </c>
      <c r="D53" s="19" t="s">
        <v>192</v>
      </c>
      <c r="E53" s="19" t="s">
        <v>250</v>
      </c>
      <c r="F53" s="19" t="s">
        <v>210</v>
      </c>
      <c r="G53" s="19" t="s">
        <v>207</v>
      </c>
      <c r="H53" s="21">
        <v>0.01</v>
      </c>
      <c r="I53" s="63"/>
      <c r="J53" s="22">
        <v>96.19</v>
      </c>
      <c r="K53" s="63"/>
      <c r="L53" s="23">
        <v>4.7646054753999996E-3</v>
      </c>
      <c r="M53" s="23">
        <v>9.6749203915000012E-2</v>
      </c>
      <c r="N53" s="23">
        <v>2.6963282046999999E-2</v>
      </c>
      <c r="O53" s="23">
        <v>0.15212982468</v>
      </c>
      <c r="P53" s="49"/>
      <c r="Q53" s="21">
        <v>1.1357769747E-2</v>
      </c>
      <c r="R53" s="21">
        <v>0.12383474575999999</v>
      </c>
      <c r="S53" s="49"/>
      <c r="T53" s="52">
        <v>2596.9597426</v>
      </c>
      <c r="U53" s="54">
        <v>6.4800000000000005E-3</v>
      </c>
      <c r="V53" s="63"/>
      <c r="W53" s="52">
        <v>662543.73435000004</v>
      </c>
      <c r="X53" s="52">
        <v>655466.88416999998</v>
      </c>
      <c r="Y53" s="44">
        <v>1.0107966555609613</v>
      </c>
      <c r="Z53" s="63"/>
      <c r="AA53" s="45">
        <v>1.1000000000000001</v>
      </c>
      <c r="AB53" s="23">
        <v>0.13722840212080259</v>
      </c>
      <c r="AC53" s="23" t="s">
        <v>153</v>
      </c>
      <c r="AD53" s="53">
        <v>44617</v>
      </c>
    </row>
    <row r="54" spans="1:30" s="5" customFormat="1" ht="15" customHeight="1" x14ac:dyDescent="0.35">
      <c r="A54" s="18"/>
      <c r="B54" s="20" t="s">
        <v>175</v>
      </c>
      <c r="C54" s="19" t="s">
        <v>340</v>
      </c>
      <c r="D54" s="19" t="s">
        <v>192</v>
      </c>
      <c r="E54" s="19" t="s">
        <v>215</v>
      </c>
      <c r="F54" s="19" t="s">
        <v>209</v>
      </c>
      <c r="G54" s="19" t="s">
        <v>341</v>
      </c>
      <c r="H54" s="21">
        <v>6.9999999999999993E-3</v>
      </c>
      <c r="I54" s="63"/>
      <c r="J54" s="22">
        <v>110.12</v>
      </c>
      <c r="K54" s="63"/>
      <c r="L54" s="23">
        <v>-4.2758126796000002E-2</v>
      </c>
      <c r="M54" s="23">
        <v>4.3190630117999999E-2</v>
      </c>
      <c r="N54" s="23">
        <v>-2.0120851593000002E-2</v>
      </c>
      <c r="O54" s="23">
        <v>-2.3061061702000001E-2</v>
      </c>
      <c r="P54" s="49"/>
      <c r="Q54" s="21">
        <v>6.2668708966999997E-3</v>
      </c>
      <c r="R54" s="21">
        <v>6.4770101768999999E-2</v>
      </c>
      <c r="S54" s="49"/>
      <c r="T54" s="52">
        <v>966.14563836000002</v>
      </c>
      <c r="U54" s="54">
        <v>6.3499999999999997E-3</v>
      </c>
      <c r="V54" s="63"/>
      <c r="W54" s="52">
        <v>652131.85132000002</v>
      </c>
      <c r="X54" s="52">
        <v>642593.45701999997</v>
      </c>
      <c r="Y54" s="44">
        <v>1.0148435907583528</v>
      </c>
      <c r="Z54" s="63"/>
      <c r="AA54" s="45">
        <v>0.72545297500000006</v>
      </c>
      <c r="AB54" s="23">
        <v>7.9054083726843444E-2</v>
      </c>
      <c r="AC54" s="23" t="s">
        <v>153</v>
      </c>
      <c r="AD54" s="53">
        <v>44610</v>
      </c>
    </row>
    <row r="55" spans="1:30" s="5" customFormat="1" ht="15" customHeight="1" x14ac:dyDescent="0.35">
      <c r="A55" s="18"/>
      <c r="B55" s="20" t="s">
        <v>80</v>
      </c>
      <c r="C55" s="19" t="s">
        <v>274</v>
      </c>
      <c r="D55" s="19" t="s">
        <v>226</v>
      </c>
      <c r="E55" s="19" t="s">
        <v>196</v>
      </c>
      <c r="F55" s="19" t="s">
        <v>221</v>
      </c>
      <c r="G55" s="19" t="s">
        <v>221</v>
      </c>
      <c r="H55" s="21">
        <v>6.0000000000000001E-3</v>
      </c>
      <c r="I55" s="63"/>
      <c r="J55" s="22">
        <v>816.5</v>
      </c>
      <c r="K55" s="63"/>
      <c r="L55" s="23">
        <v>2.9743967201000001E-2</v>
      </c>
      <c r="M55" s="23">
        <v>2.4254216027000002E-2</v>
      </c>
      <c r="N55" s="23">
        <v>5.0171409199000004E-2</v>
      </c>
      <c r="O55" s="23">
        <v>3.8320018741000002E-2</v>
      </c>
      <c r="P55" s="49"/>
      <c r="Q55" s="21">
        <v>5.2070263488000002E-3</v>
      </c>
      <c r="R55" s="21">
        <v>4.1207317073000002E-2</v>
      </c>
      <c r="S55" s="49"/>
      <c r="T55" s="52">
        <v>108.35948688000001</v>
      </c>
      <c r="U55" s="54" t="s">
        <v>427</v>
      </c>
      <c r="V55" s="63"/>
      <c r="W55" s="52">
        <v>497207.67499999999</v>
      </c>
      <c r="X55" s="52">
        <v>540984.14954000001</v>
      </c>
      <c r="Y55" s="44">
        <v>0.91907993131180787</v>
      </c>
      <c r="Z55" s="63"/>
      <c r="AA55" s="45">
        <v>4.1500000000000004</v>
      </c>
      <c r="AB55" s="23">
        <v>6.0992039191671774E-2</v>
      </c>
      <c r="AC55" s="23" t="s">
        <v>154</v>
      </c>
      <c r="AD55" s="53">
        <v>44617</v>
      </c>
    </row>
    <row r="56" spans="1:30" s="5" customFormat="1" ht="15" customHeight="1" x14ac:dyDescent="0.35">
      <c r="A56" s="18"/>
      <c r="B56" s="20" t="s">
        <v>86</v>
      </c>
      <c r="C56" s="19" t="s">
        <v>285</v>
      </c>
      <c r="D56" s="19" t="s">
        <v>226</v>
      </c>
      <c r="E56" s="19" t="s">
        <v>284</v>
      </c>
      <c r="F56" s="19" t="s">
        <v>221</v>
      </c>
      <c r="G56" s="19" t="s">
        <v>286</v>
      </c>
      <c r="H56" s="21">
        <v>8.3999999999999995E-3</v>
      </c>
      <c r="I56" s="63"/>
      <c r="J56" s="22">
        <v>88</v>
      </c>
      <c r="K56" s="63"/>
      <c r="L56" s="23">
        <v>6.2358627162999995E-2</v>
      </c>
      <c r="M56" s="23">
        <v>6.1165569883000002E-2</v>
      </c>
      <c r="N56" s="23">
        <v>-8.9498590560000008E-3</v>
      </c>
      <c r="O56" s="23">
        <v>-4.2161821860000004E-2</v>
      </c>
      <c r="P56" s="49"/>
      <c r="Q56" s="21">
        <v>9.0974383529000002E-3</v>
      </c>
      <c r="R56" s="21">
        <v>8.0688488707999995E-2</v>
      </c>
      <c r="S56" s="49"/>
      <c r="T56" s="52">
        <v>1212.8900266000001</v>
      </c>
      <c r="U56" s="54">
        <v>5.45E-3</v>
      </c>
      <c r="V56" s="63"/>
      <c r="W56" s="52">
        <v>562764.4</v>
      </c>
      <c r="X56" s="52">
        <v>623504.01450000005</v>
      </c>
      <c r="Y56" s="44">
        <v>0.90258344278872316</v>
      </c>
      <c r="Z56" s="63"/>
      <c r="AA56" s="45">
        <v>0.76</v>
      </c>
      <c r="AB56" s="23">
        <v>0.10363636363636365</v>
      </c>
      <c r="AC56" s="23" t="s">
        <v>153</v>
      </c>
      <c r="AD56" s="53">
        <v>44617</v>
      </c>
    </row>
    <row r="57" spans="1:30" s="5" customFormat="1" ht="15" customHeight="1" x14ac:dyDescent="0.35">
      <c r="A57" s="18"/>
      <c r="B57" s="20" t="s">
        <v>382</v>
      </c>
      <c r="C57" s="19" t="s">
        <v>390</v>
      </c>
      <c r="D57" s="19" t="s">
        <v>192</v>
      </c>
      <c r="E57" s="19" t="s">
        <v>284</v>
      </c>
      <c r="F57" s="19" t="s">
        <v>210</v>
      </c>
      <c r="G57" s="19" t="s">
        <v>359</v>
      </c>
      <c r="H57" s="21">
        <v>7.3000000000000001E-3</v>
      </c>
      <c r="I57" s="63"/>
      <c r="J57" s="22">
        <v>75.22</v>
      </c>
      <c r="K57" s="63"/>
      <c r="L57" s="23">
        <v>2.4101600955000003E-2</v>
      </c>
      <c r="M57" s="23">
        <v>0.16542995134000002</v>
      </c>
      <c r="N57" s="23">
        <v>2.7021537053000002E-2</v>
      </c>
      <c r="O57" s="23">
        <v>-0.11600772110999999</v>
      </c>
      <c r="P57" s="49"/>
      <c r="Q57" s="21">
        <v>7.8378378377999998E-3</v>
      </c>
      <c r="R57" s="21">
        <v>7.3770430107999996E-2</v>
      </c>
      <c r="S57" s="49"/>
      <c r="T57" s="52">
        <v>1128.3907197999999</v>
      </c>
      <c r="U57" s="54">
        <v>3.7000000000000002E-3</v>
      </c>
      <c r="V57" s="63"/>
      <c r="W57" s="52">
        <v>375463.26270000002</v>
      </c>
      <c r="X57" s="52">
        <v>489325.14551</v>
      </c>
      <c r="Y57" s="44">
        <v>0.76730833505127305</v>
      </c>
      <c r="Z57" s="63"/>
      <c r="AA57" s="45">
        <v>0.57999999999999996</v>
      </c>
      <c r="AB57" s="23">
        <v>9.2528582823717079E-2</v>
      </c>
      <c r="AC57" s="23" t="s">
        <v>155</v>
      </c>
      <c r="AD57" s="53">
        <v>44617</v>
      </c>
    </row>
    <row r="58" spans="1:30" s="5" customFormat="1" ht="15" customHeight="1" x14ac:dyDescent="0.35">
      <c r="A58" s="18"/>
      <c r="B58" s="20" t="s">
        <v>383</v>
      </c>
      <c r="C58" s="19" t="s">
        <v>403</v>
      </c>
      <c r="D58" s="19" t="s">
        <v>192</v>
      </c>
      <c r="E58" s="19" t="s">
        <v>404</v>
      </c>
      <c r="F58" s="19" t="s">
        <v>208</v>
      </c>
      <c r="G58" s="19" t="s">
        <v>264</v>
      </c>
      <c r="H58" s="21">
        <v>0.01</v>
      </c>
      <c r="I58" s="63"/>
      <c r="J58" s="22">
        <v>100.14</v>
      </c>
      <c r="K58" s="63"/>
      <c r="L58" s="23">
        <v>-4.2339974334000005E-3</v>
      </c>
      <c r="M58" s="23">
        <v>8.8731381649000005E-2</v>
      </c>
      <c r="N58" s="23">
        <v>1.4727378562E-2</v>
      </c>
      <c r="O58" s="23">
        <v>2.4936711766999999E-2</v>
      </c>
      <c r="P58" s="49"/>
      <c r="Q58" s="21">
        <v>7.8918812272E-3</v>
      </c>
      <c r="R58" s="21">
        <v>8.8878591288000006E-2</v>
      </c>
      <c r="S58" s="49"/>
      <c r="T58" s="52">
        <v>2006.8742336</v>
      </c>
      <c r="U58" s="54">
        <v>7.0199999999999993E-3</v>
      </c>
      <c r="V58" s="63"/>
      <c r="W58" s="52">
        <v>725495.07311999996</v>
      </c>
      <c r="X58" s="52">
        <v>730081.97352999996</v>
      </c>
      <c r="Y58" s="44">
        <v>0.99371728028316875</v>
      </c>
      <c r="Z58" s="63"/>
      <c r="AA58" s="45">
        <v>0.8</v>
      </c>
      <c r="AB58" s="23">
        <v>9.5865787896944291E-2</v>
      </c>
      <c r="AC58" s="23" t="s">
        <v>154</v>
      </c>
      <c r="AD58" s="53">
        <v>44617</v>
      </c>
    </row>
    <row r="59" spans="1:30" s="5" customFormat="1" ht="15" customHeight="1" x14ac:dyDescent="0.35">
      <c r="A59" s="18"/>
      <c r="B59" s="20" t="s">
        <v>178</v>
      </c>
      <c r="C59" s="19" t="s">
        <v>344</v>
      </c>
      <c r="D59" s="19" t="s">
        <v>192</v>
      </c>
      <c r="E59" s="19" t="s">
        <v>223</v>
      </c>
      <c r="F59" s="19" t="s">
        <v>345</v>
      </c>
      <c r="G59" s="19" t="s">
        <v>345</v>
      </c>
      <c r="H59" s="21">
        <v>5.0000000000000001E-3</v>
      </c>
      <c r="I59" s="63"/>
      <c r="J59" s="22">
        <v>84.1</v>
      </c>
      <c r="K59" s="63"/>
      <c r="L59" s="23">
        <v>-2.5691650742999998E-2</v>
      </c>
      <c r="M59" s="23">
        <v>4.5605449420999998E-2</v>
      </c>
      <c r="N59" s="23">
        <v>9.6927401864000003E-4</v>
      </c>
      <c r="O59" s="23">
        <v>-0.11051272792000001</v>
      </c>
      <c r="P59" s="49"/>
      <c r="Q59" s="21">
        <v>7.8142955641999998E-3</v>
      </c>
      <c r="R59" s="21">
        <v>7.4929632146E-2</v>
      </c>
      <c r="S59" s="49"/>
      <c r="T59" s="52">
        <v>309.54055622999999</v>
      </c>
      <c r="U59" s="54">
        <v>3.0499999999999998E-3</v>
      </c>
      <c r="V59" s="63"/>
      <c r="W59" s="52">
        <v>312771.09580000001</v>
      </c>
      <c r="X59" s="52">
        <v>387748.55180000002</v>
      </c>
      <c r="Y59" s="44">
        <v>0.80663382067594869</v>
      </c>
      <c r="Z59" s="63"/>
      <c r="AA59" s="45">
        <v>0.68</v>
      </c>
      <c r="AB59" s="23">
        <v>9.7027348394768148E-2</v>
      </c>
      <c r="AC59" s="23" t="s">
        <v>157</v>
      </c>
      <c r="AD59" s="53">
        <v>44617</v>
      </c>
    </row>
    <row r="60" spans="1:30" s="5" customFormat="1" ht="15" customHeight="1" x14ac:dyDescent="0.35">
      <c r="A60" s="18"/>
      <c r="B60" s="20" t="s">
        <v>201</v>
      </c>
      <c r="C60" s="19" t="s">
        <v>247</v>
      </c>
      <c r="D60" s="19" t="s">
        <v>192</v>
      </c>
      <c r="E60" s="19" t="s">
        <v>215</v>
      </c>
      <c r="F60" s="19" t="s">
        <v>209</v>
      </c>
      <c r="G60" s="19" t="s">
        <v>206</v>
      </c>
      <c r="H60" s="21">
        <v>7.4999999999999997E-3</v>
      </c>
      <c r="I60" s="63"/>
      <c r="J60" s="22">
        <v>49.4</v>
      </c>
      <c r="K60" s="63"/>
      <c r="L60" s="23">
        <v>-4.1047157319999998E-3</v>
      </c>
      <c r="M60" s="23">
        <v>1.2296164557E-2</v>
      </c>
      <c r="N60" s="23">
        <v>2.1500716467999999E-2</v>
      </c>
      <c r="O60" s="23">
        <v>9.6035464302999998E-3</v>
      </c>
      <c r="P60" s="49"/>
      <c r="Q60" s="21">
        <v>7.7015403081000001E-3</v>
      </c>
      <c r="R60" s="21">
        <v>8.6237161531000001E-2</v>
      </c>
      <c r="S60" s="49"/>
      <c r="T60" s="52">
        <v>503.33925343999999</v>
      </c>
      <c r="U60" s="54">
        <v>2.4099999999999998E-3</v>
      </c>
      <c r="V60" s="63"/>
      <c r="W60" s="52">
        <v>248976</v>
      </c>
      <c r="X60" s="52">
        <v>301097.62777000002</v>
      </c>
      <c r="Y60" s="44">
        <v>0.82689459177734115</v>
      </c>
      <c r="Z60" s="63"/>
      <c r="AA60" s="45">
        <v>0.38500000000000001</v>
      </c>
      <c r="AB60" s="23">
        <v>9.3522267206477744E-2</v>
      </c>
      <c r="AC60" s="23" t="s">
        <v>153</v>
      </c>
      <c r="AD60" s="53">
        <v>44622</v>
      </c>
    </row>
    <row r="61" spans="1:30" s="5" customFormat="1" ht="15" customHeight="1" x14ac:dyDescent="0.35">
      <c r="A61" s="18"/>
      <c r="B61" s="20" t="s">
        <v>91</v>
      </c>
      <c r="C61" s="19" t="s">
        <v>291</v>
      </c>
      <c r="D61" s="19" t="s">
        <v>226</v>
      </c>
      <c r="E61" s="19" t="s">
        <v>292</v>
      </c>
      <c r="F61" s="19" t="s">
        <v>209</v>
      </c>
      <c r="G61" s="19" t="s">
        <v>213</v>
      </c>
      <c r="H61" s="21">
        <v>3.0000000000000001E-3</v>
      </c>
      <c r="I61" s="63"/>
      <c r="J61" s="22">
        <v>109</v>
      </c>
      <c r="K61" s="63"/>
      <c r="L61" s="23">
        <v>-2.5775063625999999E-2</v>
      </c>
      <c r="M61" s="23">
        <v>0.12572221849000001</v>
      </c>
      <c r="N61" s="23">
        <v>3.3811227748000001E-2</v>
      </c>
      <c r="O61" s="23">
        <v>6.1322733587000001E-2</v>
      </c>
      <c r="P61" s="49"/>
      <c r="Q61" s="21">
        <v>7.3256644277000004E-3</v>
      </c>
      <c r="R61" s="21">
        <v>7.6869935313000001E-2</v>
      </c>
      <c r="S61" s="49"/>
      <c r="T61" s="52">
        <v>502.12735607000002</v>
      </c>
      <c r="U61" s="54" t="s">
        <v>427</v>
      </c>
      <c r="V61" s="63"/>
      <c r="W61" s="52">
        <v>378667.09</v>
      </c>
      <c r="X61" s="52">
        <v>363944.32115999999</v>
      </c>
      <c r="Y61" s="44">
        <v>1.0404533550436346</v>
      </c>
      <c r="Z61" s="63"/>
      <c r="AA61" s="45">
        <v>0.82560238100000005</v>
      </c>
      <c r="AB61" s="23">
        <v>9.0892005247706437E-2</v>
      </c>
      <c r="AC61" s="23" t="s">
        <v>158</v>
      </c>
      <c r="AD61" s="53">
        <v>44610</v>
      </c>
    </row>
    <row r="62" spans="1:30" s="5" customFormat="1" ht="15" customHeight="1" x14ac:dyDescent="0.35">
      <c r="A62" s="18"/>
      <c r="B62" s="20" t="s">
        <v>186</v>
      </c>
      <c r="C62" s="19" t="s">
        <v>354</v>
      </c>
      <c r="D62" s="19" t="s">
        <v>192</v>
      </c>
      <c r="E62" s="19" t="s">
        <v>250</v>
      </c>
      <c r="F62" s="19" t="s">
        <v>209</v>
      </c>
      <c r="G62" s="19" t="s">
        <v>355</v>
      </c>
      <c r="H62" s="21">
        <v>0.01</v>
      </c>
      <c r="I62" s="63"/>
      <c r="J62" s="22">
        <v>99.66</v>
      </c>
      <c r="K62" s="63"/>
      <c r="L62" s="23">
        <v>2.0755130972000001E-2</v>
      </c>
      <c r="M62" s="23">
        <v>7.2264647821000005E-2</v>
      </c>
      <c r="N62" s="23">
        <v>3.0216089267999999E-2</v>
      </c>
      <c r="O62" s="23">
        <v>0.21012275072</v>
      </c>
      <c r="P62" s="49"/>
      <c r="Q62" s="21">
        <v>1.1144883485E-2</v>
      </c>
      <c r="R62" s="21">
        <v>8.984375E-2</v>
      </c>
      <c r="S62" s="49"/>
      <c r="T62" s="52">
        <v>1131.5437007</v>
      </c>
      <c r="U62" s="54">
        <v>4.3400000000000001E-3</v>
      </c>
      <c r="V62" s="63"/>
      <c r="W62" s="52">
        <v>449109.21924000001</v>
      </c>
      <c r="X62" s="52">
        <v>437140.91398000001</v>
      </c>
      <c r="Y62" s="44">
        <v>1.0273785977867713</v>
      </c>
      <c r="Z62" s="63"/>
      <c r="AA62" s="45">
        <v>1.1000000000000001</v>
      </c>
      <c r="AB62" s="23">
        <v>0.13245033112582782</v>
      </c>
      <c r="AC62" s="23" t="s">
        <v>189</v>
      </c>
      <c r="AD62" s="53">
        <v>44599</v>
      </c>
    </row>
    <row r="63" spans="1:30" s="5" customFormat="1" ht="15" customHeight="1" x14ac:dyDescent="0.35">
      <c r="A63" s="18"/>
      <c r="B63" s="20" t="s">
        <v>107</v>
      </c>
      <c r="C63" s="19" t="s">
        <v>318</v>
      </c>
      <c r="D63" s="19" t="s">
        <v>192</v>
      </c>
      <c r="E63" s="19" t="s">
        <v>250</v>
      </c>
      <c r="F63" s="19" t="s">
        <v>311</v>
      </c>
      <c r="G63" s="19" t="s">
        <v>319</v>
      </c>
      <c r="H63" s="21">
        <v>0.01</v>
      </c>
      <c r="I63" s="63"/>
      <c r="J63" s="22">
        <v>110.85</v>
      </c>
      <c r="K63" s="63"/>
      <c r="L63" s="23">
        <v>2.8767888840000002E-2</v>
      </c>
      <c r="M63" s="23">
        <v>0.12282938193</v>
      </c>
      <c r="N63" s="23">
        <v>6.1754111203999998E-2</v>
      </c>
      <c r="O63" s="23">
        <v>0.15302795916</v>
      </c>
      <c r="P63" s="49"/>
      <c r="Q63" s="21">
        <v>1.1016248967E-2</v>
      </c>
      <c r="R63" s="21">
        <v>0.13321412606000002</v>
      </c>
      <c r="S63" s="49"/>
      <c r="T63" s="52">
        <v>1199.8338587000001</v>
      </c>
      <c r="U63" s="54">
        <v>6.7400000000000003E-3</v>
      </c>
      <c r="V63" s="63"/>
      <c r="W63" s="52">
        <v>693685.22204999998</v>
      </c>
      <c r="X63" s="52">
        <v>667703.63020000001</v>
      </c>
      <c r="Y63" s="44">
        <v>1.038911862501358</v>
      </c>
      <c r="Z63" s="63"/>
      <c r="AA63" s="45">
        <v>1.2</v>
      </c>
      <c r="AB63" s="23">
        <v>0.12990527740189445</v>
      </c>
      <c r="AC63" s="23" t="s">
        <v>154</v>
      </c>
      <c r="AD63" s="53">
        <v>44617</v>
      </c>
    </row>
    <row r="64" spans="1:30" s="5" customFormat="1" ht="15" customHeight="1" x14ac:dyDescent="0.35">
      <c r="A64" s="18"/>
      <c r="B64" s="20" t="s">
        <v>202</v>
      </c>
      <c r="C64" s="19" t="s">
        <v>248</v>
      </c>
      <c r="D64" s="19" t="s">
        <v>192</v>
      </c>
      <c r="E64" s="19" t="s">
        <v>212</v>
      </c>
      <c r="F64" s="19" t="s">
        <v>210</v>
      </c>
      <c r="G64" s="19" t="s">
        <v>207</v>
      </c>
      <c r="H64" s="21">
        <v>9.4999999999999998E-3</v>
      </c>
      <c r="I64" s="63"/>
      <c r="J64" s="22">
        <v>58.03</v>
      </c>
      <c r="K64" s="63"/>
      <c r="L64" s="23">
        <v>-6.7643833057999994E-2</v>
      </c>
      <c r="M64" s="23">
        <v>-1.9316627532999998E-2</v>
      </c>
      <c r="N64" s="23">
        <v>-0.12029069329</v>
      </c>
      <c r="O64" s="23">
        <v>-7.4262230811999994E-2</v>
      </c>
      <c r="P64" s="49"/>
      <c r="Q64" s="21">
        <v>7.1747448979999993E-3</v>
      </c>
      <c r="R64" s="21">
        <v>8.8863075360000002E-2</v>
      </c>
      <c r="S64" s="49"/>
      <c r="T64" s="52">
        <v>1148.1472154000001</v>
      </c>
      <c r="U64" s="54">
        <v>4.0999999999999995E-3</v>
      </c>
      <c r="V64" s="63"/>
      <c r="W64" s="52">
        <v>424557.40312999999</v>
      </c>
      <c r="X64" s="52">
        <v>598901.33722999995</v>
      </c>
      <c r="Y64" s="44">
        <v>0.70889373046591553</v>
      </c>
      <c r="Z64" s="63"/>
      <c r="AA64" s="45">
        <v>0.45</v>
      </c>
      <c r="AB64" s="23">
        <v>9.3055316215750472E-2</v>
      </c>
      <c r="AC64" s="23" t="s">
        <v>153</v>
      </c>
      <c r="AD64" s="53">
        <v>44617</v>
      </c>
    </row>
    <row r="65" spans="1:30" s="5" customFormat="1" ht="15" customHeight="1" x14ac:dyDescent="0.35">
      <c r="A65" s="18"/>
      <c r="B65" s="20" t="s">
        <v>89</v>
      </c>
      <c r="C65" s="19" t="s">
        <v>289</v>
      </c>
      <c r="D65" s="19" t="s">
        <v>226</v>
      </c>
      <c r="E65" s="19" t="s">
        <v>284</v>
      </c>
      <c r="F65" s="19" t="s">
        <v>262</v>
      </c>
      <c r="G65" s="19" t="s">
        <v>262</v>
      </c>
      <c r="H65" s="21">
        <v>3.5999999999999999E-3</v>
      </c>
      <c r="I65" s="63"/>
      <c r="J65" s="22">
        <v>451.7</v>
      </c>
      <c r="K65" s="63"/>
      <c r="L65" s="23">
        <v>1.8749670470999999E-3</v>
      </c>
      <c r="M65" s="23">
        <v>3.0532234627000002E-2</v>
      </c>
      <c r="N65" s="23">
        <v>-5.0033596699000007E-3</v>
      </c>
      <c r="O65" s="23">
        <v>-5.2609017831999998E-2</v>
      </c>
      <c r="P65" s="49"/>
      <c r="Q65" s="21">
        <v>7.0484581498000002E-3</v>
      </c>
      <c r="R65" s="21">
        <v>7.6875626493999996E-2</v>
      </c>
      <c r="S65" s="49"/>
      <c r="T65" s="52">
        <v>345.50750147999997</v>
      </c>
      <c r="U65" s="54">
        <v>2.9499999999999999E-3</v>
      </c>
      <c r="V65" s="63"/>
      <c r="W65" s="52">
        <v>309414.5</v>
      </c>
      <c r="X65" s="52">
        <v>312904.36426</v>
      </c>
      <c r="Y65" s="44">
        <v>0.98884686613990402</v>
      </c>
      <c r="Z65" s="63"/>
      <c r="AA65" s="45">
        <v>3.2</v>
      </c>
      <c r="AB65" s="23">
        <v>8.5012176223156974E-2</v>
      </c>
      <c r="AC65" s="23" t="s">
        <v>163</v>
      </c>
      <c r="AD65" s="53">
        <v>44617</v>
      </c>
    </row>
    <row r="66" spans="1:30" s="5" customFormat="1" ht="15" customHeight="1" x14ac:dyDescent="0.35">
      <c r="A66" s="18"/>
      <c r="B66" s="20" t="s">
        <v>93</v>
      </c>
      <c r="C66" s="19" t="s">
        <v>294</v>
      </c>
      <c r="D66" s="19" t="s">
        <v>192</v>
      </c>
      <c r="E66" s="19" t="s">
        <v>223</v>
      </c>
      <c r="F66" s="19" t="s">
        <v>238</v>
      </c>
      <c r="G66" s="19" t="s">
        <v>239</v>
      </c>
      <c r="H66" s="21">
        <v>4.0000000000000001E-3</v>
      </c>
      <c r="I66" s="63"/>
      <c r="J66" s="22">
        <v>64.5</v>
      </c>
      <c r="K66" s="63"/>
      <c r="L66" s="23">
        <v>-7.1537032617999992E-3</v>
      </c>
      <c r="M66" s="23">
        <v>2.9776880033999999E-2</v>
      </c>
      <c r="N66" s="23">
        <v>-7.5557539876000002E-2</v>
      </c>
      <c r="O66" s="23">
        <v>-8.2140529561999992E-2</v>
      </c>
      <c r="P66" s="49"/>
      <c r="Q66" s="21">
        <v>9.1505261552999994E-3</v>
      </c>
      <c r="R66" s="21">
        <v>8.9043747579999999E-2</v>
      </c>
      <c r="S66" s="49"/>
      <c r="T66" s="52">
        <v>386.30121589999999</v>
      </c>
      <c r="U66" s="54">
        <v>2.8100000000000004E-3</v>
      </c>
      <c r="V66" s="63"/>
      <c r="W66" s="52">
        <v>289755.027</v>
      </c>
      <c r="X66" s="52">
        <v>355577.58146999998</v>
      </c>
      <c r="Y66" s="44">
        <v>0.81488553300272271</v>
      </c>
      <c r="Z66" s="63"/>
      <c r="AA66" s="45">
        <v>0.6</v>
      </c>
      <c r="AB66" s="23">
        <v>0.11162790697674417</v>
      </c>
      <c r="AC66" s="23" t="s">
        <v>153</v>
      </c>
      <c r="AD66" s="53">
        <v>44617</v>
      </c>
    </row>
    <row r="67" spans="1:30" s="5" customFormat="1" ht="15" customHeight="1" x14ac:dyDescent="0.35">
      <c r="A67" s="18"/>
      <c r="B67" s="20" t="s">
        <v>190</v>
      </c>
      <c r="C67" s="19" t="s">
        <v>245</v>
      </c>
      <c r="D67" s="19" t="s">
        <v>226</v>
      </c>
      <c r="E67" s="19" t="s">
        <v>212</v>
      </c>
      <c r="F67" s="19" t="s">
        <v>219</v>
      </c>
      <c r="G67" s="19" t="s">
        <v>219</v>
      </c>
      <c r="H67" s="21">
        <v>6.3E-3</v>
      </c>
      <c r="I67" s="63"/>
      <c r="J67" s="22">
        <v>259</v>
      </c>
      <c r="K67" s="63"/>
      <c r="L67" s="23">
        <v>3.3532594984999997E-2</v>
      </c>
      <c r="M67" s="23">
        <v>0.16070797479999999</v>
      </c>
      <c r="N67" s="23">
        <v>9.0216326799999996E-2</v>
      </c>
      <c r="O67" s="23">
        <v>0.24840393113000001</v>
      </c>
      <c r="P67" s="49"/>
      <c r="Q67" s="21">
        <v>5.3596950928999996E-3</v>
      </c>
      <c r="R67" s="21">
        <v>6.8356478360999992E-2</v>
      </c>
      <c r="S67" s="49"/>
      <c r="T67" s="52">
        <v>447.85191278999997</v>
      </c>
      <c r="U67" s="54" t="s">
        <v>427</v>
      </c>
      <c r="V67" s="63"/>
      <c r="W67" s="52">
        <v>454041.76299999998</v>
      </c>
      <c r="X67" s="52">
        <v>469946.82698999997</v>
      </c>
      <c r="Y67" s="44">
        <v>0.96615560936569866</v>
      </c>
      <c r="Z67" s="63"/>
      <c r="AA67" s="45">
        <v>1.35</v>
      </c>
      <c r="AB67" s="23">
        <v>6.2548262548262554E-2</v>
      </c>
      <c r="AC67" s="23" t="s">
        <v>153</v>
      </c>
      <c r="AD67" s="53">
        <v>44617</v>
      </c>
    </row>
    <row r="68" spans="1:30" s="5" customFormat="1" ht="15" customHeight="1" x14ac:dyDescent="0.35">
      <c r="A68" s="18"/>
      <c r="B68" s="20" t="s">
        <v>380</v>
      </c>
      <c r="C68" s="19" t="s">
        <v>408</v>
      </c>
      <c r="D68" s="19" t="s">
        <v>192</v>
      </c>
      <c r="E68" s="19" t="s">
        <v>250</v>
      </c>
      <c r="F68" s="19" t="s">
        <v>208</v>
      </c>
      <c r="G68" s="19" t="s">
        <v>389</v>
      </c>
      <c r="H68" s="21">
        <v>8.9999999999999993E-3</v>
      </c>
      <c r="I68" s="63"/>
      <c r="J68" s="22">
        <v>100.6</v>
      </c>
      <c r="K68" s="63"/>
      <c r="L68" s="23">
        <v>-5.2991340816999997E-3</v>
      </c>
      <c r="M68" s="23">
        <v>3.9939386045999996E-2</v>
      </c>
      <c r="N68" s="23">
        <v>5.7773935768999996E-3</v>
      </c>
      <c r="O68" s="23">
        <v>4.8014584228E-2</v>
      </c>
      <c r="P68" s="49"/>
      <c r="Q68" s="21">
        <v>1.0952474085999999E-2</v>
      </c>
      <c r="R68" s="21">
        <v>0.11552511415</v>
      </c>
      <c r="S68" s="49"/>
      <c r="T68" s="52">
        <v>3741.3379436</v>
      </c>
      <c r="U68" s="54">
        <v>1.0149999999999999E-2</v>
      </c>
      <c r="V68" s="63"/>
      <c r="W68" s="52">
        <v>1057910.1029999999</v>
      </c>
      <c r="X68" s="52">
        <v>1050988.6406</v>
      </c>
      <c r="Y68" s="44">
        <v>1.0065856681343848</v>
      </c>
      <c r="Z68" s="63"/>
      <c r="AA68" s="45">
        <v>1.1200000000000001</v>
      </c>
      <c r="AB68" s="23">
        <v>0.13359840954274355</v>
      </c>
      <c r="AC68" s="23" t="s">
        <v>154</v>
      </c>
      <c r="AD68" s="53">
        <v>44600</v>
      </c>
    </row>
    <row r="69" spans="1:30" s="5" customFormat="1" ht="15" customHeight="1" x14ac:dyDescent="0.35">
      <c r="A69" s="18"/>
      <c r="B69" s="20" t="s">
        <v>174</v>
      </c>
      <c r="C69" s="19" t="s">
        <v>360</v>
      </c>
      <c r="D69" s="19" t="s">
        <v>192</v>
      </c>
      <c r="E69" s="19" t="s">
        <v>215</v>
      </c>
      <c r="F69" s="19" t="s">
        <v>343</v>
      </c>
      <c r="G69" s="19" t="s">
        <v>361</v>
      </c>
      <c r="H69" s="21">
        <v>0.02</v>
      </c>
      <c r="I69" s="63"/>
      <c r="J69" s="22">
        <v>105</v>
      </c>
      <c r="K69" s="63"/>
      <c r="L69" s="23">
        <v>-9.0691529230999997E-3</v>
      </c>
      <c r="M69" s="23">
        <v>6.4040065081000005E-2</v>
      </c>
      <c r="N69" s="23">
        <v>-3.5098803003000001E-2</v>
      </c>
      <c r="O69" s="23">
        <v>-2.7266583872E-2</v>
      </c>
      <c r="P69" s="49"/>
      <c r="Q69" s="21">
        <v>1.0920291208E-2</v>
      </c>
      <c r="R69" s="21">
        <v>0.10995065789</v>
      </c>
      <c r="S69" s="49"/>
      <c r="T69" s="52">
        <v>442.61024033000001</v>
      </c>
      <c r="U69" s="54">
        <v>4.2100000000000002E-3</v>
      </c>
      <c r="V69" s="63"/>
      <c r="W69" s="52">
        <v>435424.5</v>
      </c>
      <c r="X69" s="52">
        <v>471387.78937999997</v>
      </c>
      <c r="Y69" s="44">
        <v>0.92370763479618079</v>
      </c>
      <c r="Z69" s="63"/>
      <c r="AA69" s="45">
        <v>1.17</v>
      </c>
      <c r="AB69" s="23">
        <v>0.1337142857142857</v>
      </c>
      <c r="AC69" s="23" t="s">
        <v>153</v>
      </c>
      <c r="AD69" s="53">
        <v>44012</v>
      </c>
    </row>
    <row r="70" spans="1:30" s="5" customFormat="1" ht="15" customHeight="1" x14ac:dyDescent="0.35">
      <c r="A70" s="18"/>
      <c r="B70" s="20" t="s">
        <v>96</v>
      </c>
      <c r="C70" s="19" t="s">
        <v>299</v>
      </c>
      <c r="D70" s="19" t="s">
        <v>226</v>
      </c>
      <c r="E70" s="19" t="s">
        <v>300</v>
      </c>
      <c r="F70" s="19" t="s">
        <v>209</v>
      </c>
      <c r="G70" s="19" t="s">
        <v>213</v>
      </c>
      <c r="H70" s="21">
        <v>0.02</v>
      </c>
      <c r="I70" s="63"/>
      <c r="J70" s="22">
        <v>197.53</v>
      </c>
      <c r="K70" s="63"/>
      <c r="L70" s="23">
        <v>-5.4664503226999998E-2</v>
      </c>
      <c r="M70" s="23">
        <v>-5.5792106878999999E-2</v>
      </c>
      <c r="N70" s="23">
        <v>-0.1509349982</v>
      </c>
      <c r="O70" s="23">
        <v>-0.20090520397</v>
      </c>
      <c r="P70" s="49"/>
      <c r="Q70" s="21">
        <v>7.3000285728000002E-3</v>
      </c>
      <c r="R70" s="21">
        <v>8.1506142725000008E-2</v>
      </c>
      <c r="S70" s="49"/>
      <c r="T70" s="52">
        <v>180.25888574000001</v>
      </c>
      <c r="U70" s="54" t="s">
        <v>427</v>
      </c>
      <c r="V70" s="63"/>
      <c r="W70" s="52">
        <v>226132.34400000001</v>
      </c>
      <c r="X70" s="52">
        <v>249642.64465999999</v>
      </c>
      <c r="Y70" s="44">
        <v>0.90582418043191393</v>
      </c>
      <c r="Z70" s="63"/>
      <c r="AA70" s="45">
        <v>1.537021016</v>
      </c>
      <c r="AB70" s="23">
        <v>9.3374435235154152E-2</v>
      </c>
      <c r="AC70" s="23" t="s">
        <v>155</v>
      </c>
      <c r="AD70" s="53">
        <v>44617</v>
      </c>
    </row>
    <row r="71" spans="1:30" s="5" customFormat="1" ht="15" customHeight="1" x14ac:dyDescent="0.35">
      <c r="A71" s="18"/>
      <c r="B71" s="20" t="s">
        <v>379</v>
      </c>
      <c r="C71" s="19" t="s">
        <v>386</v>
      </c>
      <c r="D71" s="19" t="s">
        <v>192</v>
      </c>
      <c r="E71" s="19" t="s">
        <v>212</v>
      </c>
      <c r="F71" s="19" t="s">
        <v>208</v>
      </c>
      <c r="G71" s="19" t="s">
        <v>387</v>
      </c>
      <c r="H71" s="21">
        <v>0.01</v>
      </c>
      <c r="I71" s="63"/>
      <c r="J71" s="22">
        <v>68.72</v>
      </c>
      <c r="K71" s="63"/>
      <c r="L71" s="23">
        <v>-6.1399688197999999E-2</v>
      </c>
      <c r="M71" s="23">
        <v>-2.5095145076999999E-2</v>
      </c>
      <c r="N71" s="23">
        <v>-6.7876874081999994E-2</v>
      </c>
      <c r="O71" s="23">
        <v>-0.12198100642</v>
      </c>
      <c r="P71" s="49"/>
      <c r="Q71" s="21">
        <v>6.3772048846999999E-3</v>
      </c>
      <c r="R71" s="21">
        <v>6.5201900236999996E-2</v>
      </c>
      <c r="S71" s="49"/>
      <c r="T71" s="52">
        <v>241.51142328</v>
      </c>
      <c r="U71" s="54">
        <v>2.8399999999999996E-3</v>
      </c>
      <c r="V71" s="63"/>
      <c r="W71" s="52">
        <v>290133.57224000001</v>
      </c>
      <c r="X71" s="52">
        <v>383542.26448000001</v>
      </c>
      <c r="Y71" s="44">
        <v>0.75645789032757083</v>
      </c>
      <c r="Z71" s="63"/>
      <c r="AA71" s="45">
        <v>0.47</v>
      </c>
      <c r="AB71" s="23">
        <v>8.2072176949941789E-2</v>
      </c>
      <c r="AC71" s="23" t="s">
        <v>154</v>
      </c>
      <c r="AD71" s="53">
        <v>44617</v>
      </c>
    </row>
    <row r="72" spans="1:30" s="5" customFormat="1" ht="15" customHeight="1" x14ac:dyDescent="0.35">
      <c r="A72" s="18"/>
      <c r="B72" s="20" t="s">
        <v>385</v>
      </c>
      <c r="C72" s="19" t="s">
        <v>405</v>
      </c>
      <c r="D72" s="19" t="s">
        <v>192</v>
      </c>
      <c r="E72" s="19" t="s">
        <v>223</v>
      </c>
      <c r="F72" s="19" t="s">
        <v>210</v>
      </c>
      <c r="G72" s="19" t="s">
        <v>207</v>
      </c>
      <c r="H72" s="21">
        <v>0.01</v>
      </c>
      <c r="I72" s="63"/>
      <c r="J72" s="22">
        <v>69.83</v>
      </c>
      <c r="K72" s="63"/>
      <c r="L72" s="23">
        <v>-9.2069125610999988E-2</v>
      </c>
      <c r="M72" s="23">
        <v>-5.7389116845999996E-2</v>
      </c>
      <c r="N72" s="23">
        <v>-0.13131266124999999</v>
      </c>
      <c r="O72" s="23">
        <v>-0.19804933074</v>
      </c>
      <c r="P72" s="49"/>
      <c r="Q72" s="21">
        <v>8.5029631537999993E-3</v>
      </c>
      <c r="R72" s="21">
        <v>8.9834024895999995E-2</v>
      </c>
      <c r="S72" s="49"/>
      <c r="T72" s="52">
        <v>749.80475688000001</v>
      </c>
      <c r="U72" s="54">
        <v>2.9099999999999998E-3</v>
      </c>
      <c r="V72" s="63"/>
      <c r="W72" s="52">
        <v>302378.84362</v>
      </c>
      <c r="X72" s="52">
        <v>381597.06790999998</v>
      </c>
      <c r="Y72" s="44">
        <v>0.7924034775113008</v>
      </c>
      <c r="Z72" s="63"/>
      <c r="AA72" s="45">
        <v>0.66</v>
      </c>
      <c r="AB72" s="23">
        <v>0.11341830158957468</v>
      </c>
      <c r="AC72" s="23" t="s">
        <v>154</v>
      </c>
      <c r="AD72" s="53">
        <v>44617</v>
      </c>
    </row>
    <row r="73" spans="1:30" s="5" customFormat="1" ht="15" customHeight="1" x14ac:dyDescent="0.35">
      <c r="A73" s="18"/>
      <c r="B73" s="20" t="s">
        <v>101</v>
      </c>
      <c r="C73" s="19" t="s">
        <v>307</v>
      </c>
      <c r="D73" s="19" t="s">
        <v>192</v>
      </c>
      <c r="E73" s="19" t="s">
        <v>250</v>
      </c>
      <c r="F73" s="19" t="s">
        <v>209</v>
      </c>
      <c r="G73" s="19" t="s">
        <v>213</v>
      </c>
      <c r="H73" s="21">
        <v>4.5000000000000005E-3</v>
      </c>
      <c r="I73" s="63"/>
      <c r="J73" s="22">
        <v>87.69</v>
      </c>
      <c r="K73" s="63"/>
      <c r="L73" s="23">
        <v>9.8851836427999995E-3</v>
      </c>
      <c r="M73" s="23">
        <v>0.10791953621</v>
      </c>
      <c r="N73" s="23">
        <v>6.4563807972999997E-3</v>
      </c>
      <c r="O73" s="23">
        <v>5.1219969587999993E-2</v>
      </c>
      <c r="P73" s="49"/>
      <c r="Q73" s="21">
        <v>1.0823743876E-2</v>
      </c>
      <c r="R73" s="21">
        <v>0.10570151495999999</v>
      </c>
      <c r="S73" s="49"/>
      <c r="T73" s="52">
        <v>909.00776261999999</v>
      </c>
      <c r="U73" s="54">
        <v>5.1400000000000005E-3</v>
      </c>
      <c r="V73" s="63"/>
      <c r="W73" s="52">
        <v>535216.70421</v>
      </c>
      <c r="X73" s="52">
        <v>569331.20744999999</v>
      </c>
      <c r="Y73" s="44">
        <v>0.94007968860024937</v>
      </c>
      <c r="Z73" s="63"/>
      <c r="AA73" s="45">
        <v>0.95</v>
      </c>
      <c r="AB73" s="23">
        <v>0.13000342114266164</v>
      </c>
      <c r="AC73" s="23" t="s">
        <v>153</v>
      </c>
      <c r="AD73" s="53">
        <v>44599</v>
      </c>
    </row>
    <row r="74" spans="1:30" s="5" customFormat="1" ht="15" customHeight="1" x14ac:dyDescent="0.35">
      <c r="A74" s="18"/>
      <c r="B74" s="20" t="s">
        <v>188</v>
      </c>
      <c r="C74" s="19" t="s">
        <v>357</v>
      </c>
      <c r="D74" s="19" t="s">
        <v>192</v>
      </c>
      <c r="E74" s="19" t="s">
        <v>212</v>
      </c>
      <c r="F74" s="19" t="s">
        <v>358</v>
      </c>
      <c r="G74" s="19" t="s">
        <v>359</v>
      </c>
      <c r="H74" s="21">
        <v>1.175E-2</v>
      </c>
      <c r="I74" s="63"/>
      <c r="J74" s="22">
        <v>68.78</v>
      </c>
      <c r="K74" s="63"/>
      <c r="L74" s="23">
        <v>5.1546382428999997E-2</v>
      </c>
      <c r="M74" s="23">
        <v>0.13379490275</v>
      </c>
      <c r="N74" s="23">
        <v>7.8385192071000004E-2</v>
      </c>
      <c r="O74" s="23">
        <v>1.2200284602000001E-2</v>
      </c>
      <c r="P74" s="49"/>
      <c r="Q74" s="21">
        <v>4.5662100456999996E-3</v>
      </c>
      <c r="R74" s="21">
        <v>4.2403235123999995E-2</v>
      </c>
      <c r="S74" s="49"/>
      <c r="T74" s="52">
        <v>338.07570541000001</v>
      </c>
      <c r="U74" s="54" t="s">
        <v>427</v>
      </c>
      <c r="V74" s="63"/>
      <c r="W74" s="52">
        <v>239177.91052</v>
      </c>
      <c r="X74" s="52">
        <v>299994.00575999997</v>
      </c>
      <c r="Y74" s="44">
        <v>0.7972756319382801</v>
      </c>
      <c r="Z74" s="63"/>
      <c r="AA74" s="45">
        <v>0.3</v>
      </c>
      <c r="AB74" s="23">
        <v>5.2340796743239305E-2</v>
      </c>
      <c r="AC74" s="23" t="s">
        <v>0</v>
      </c>
      <c r="AD74" s="53">
        <v>44012</v>
      </c>
    </row>
    <row r="75" spans="1:30" s="5" customFormat="1" ht="15" customHeight="1" x14ac:dyDescent="0.35">
      <c r="A75" s="18"/>
      <c r="B75" s="20" t="s">
        <v>59</v>
      </c>
      <c r="C75" s="19" t="s">
        <v>233</v>
      </c>
      <c r="D75" s="19" t="s">
        <v>226</v>
      </c>
      <c r="E75" s="19" t="s">
        <v>212</v>
      </c>
      <c r="F75" s="19" t="s">
        <v>224</v>
      </c>
      <c r="G75" s="19" t="s">
        <v>224</v>
      </c>
      <c r="H75" s="21">
        <v>2.907117592906633E-4</v>
      </c>
      <c r="I75" s="63"/>
      <c r="J75" s="22">
        <v>2050</v>
      </c>
      <c r="K75" s="63"/>
      <c r="L75" s="23">
        <v>-7.2891157434000001E-2</v>
      </c>
      <c r="M75" s="23">
        <v>7.505649282400001E-2</v>
      </c>
      <c r="N75" s="23">
        <v>-8.2845323231000009E-2</v>
      </c>
      <c r="O75" s="23">
        <v>9.5889297262999995E-2</v>
      </c>
      <c r="P75" s="49"/>
      <c r="Q75" s="21">
        <v>1.0206799002E-2</v>
      </c>
      <c r="R75" s="21">
        <v>0.15151089102000001</v>
      </c>
      <c r="S75" s="49"/>
      <c r="T75" s="52">
        <v>383.03485967</v>
      </c>
      <c r="U75" s="54" t="s">
        <v>427</v>
      </c>
      <c r="V75" s="63"/>
      <c r="W75" s="52">
        <v>266500</v>
      </c>
      <c r="X75" s="52">
        <v>370283.00722999999</v>
      </c>
      <c r="Y75" s="44">
        <v>0.71971976784358471</v>
      </c>
      <c r="Z75" s="63"/>
      <c r="AA75" s="45">
        <v>22.812195768999999</v>
      </c>
      <c r="AB75" s="23">
        <v>0.13353480450146341</v>
      </c>
      <c r="AC75" s="23" t="s">
        <v>154</v>
      </c>
      <c r="AD75" s="53">
        <v>44617</v>
      </c>
    </row>
    <row r="76" spans="1:30" s="5" customFormat="1" ht="15" customHeight="1" x14ac:dyDescent="0.35">
      <c r="A76" s="18"/>
      <c r="B76" s="20" t="s">
        <v>145</v>
      </c>
      <c r="C76" s="19" t="s">
        <v>320</v>
      </c>
      <c r="D76" s="19" t="s">
        <v>192</v>
      </c>
      <c r="E76" s="19" t="s">
        <v>250</v>
      </c>
      <c r="F76" s="19" t="s">
        <v>321</v>
      </c>
      <c r="G76" s="19" t="s">
        <v>322</v>
      </c>
      <c r="H76" s="21">
        <v>1.15E-2</v>
      </c>
      <c r="I76" s="63"/>
      <c r="J76" s="22">
        <v>90</v>
      </c>
      <c r="K76" s="63"/>
      <c r="L76" s="23">
        <v>2.3738484945999998E-2</v>
      </c>
      <c r="M76" s="23">
        <v>0.11014792318</v>
      </c>
      <c r="N76" s="23">
        <v>1.4820003696999999E-2</v>
      </c>
      <c r="O76" s="23">
        <v>-5.1287274919000004E-3</v>
      </c>
      <c r="P76" s="49"/>
      <c r="Q76" s="21">
        <v>1.4019739793999999E-2</v>
      </c>
      <c r="R76" s="21">
        <v>0.10328288151000001</v>
      </c>
      <c r="S76" s="49"/>
      <c r="T76" s="52">
        <v>511.09362869</v>
      </c>
      <c r="U76" s="54">
        <v>2.8000000000000004E-3</v>
      </c>
      <c r="V76" s="63"/>
      <c r="W76" s="52">
        <v>292714.56</v>
      </c>
      <c r="X76" s="52">
        <v>328448.67424000002</v>
      </c>
      <c r="Y76" s="44">
        <v>0.8912033536969346</v>
      </c>
      <c r="Z76" s="63"/>
      <c r="AA76" s="45">
        <v>1.25</v>
      </c>
      <c r="AB76" s="23">
        <v>0.16666666666666666</v>
      </c>
      <c r="AC76" s="23" t="s">
        <v>153</v>
      </c>
      <c r="AD76" s="53">
        <v>44617</v>
      </c>
    </row>
    <row r="77" spans="1:30" s="5" customFormat="1" ht="15" customHeight="1" x14ac:dyDescent="0.35">
      <c r="A77" s="18"/>
      <c r="B77" s="20" t="s">
        <v>72</v>
      </c>
      <c r="C77" s="19" t="s">
        <v>261</v>
      </c>
      <c r="D77" s="19" t="s">
        <v>226</v>
      </c>
      <c r="E77" s="19" t="s">
        <v>212</v>
      </c>
      <c r="F77" s="19" t="s">
        <v>262</v>
      </c>
      <c r="G77" s="19" t="s">
        <v>262</v>
      </c>
      <c r="H77" s="21">
        <v>1.4999999999999999E-2</v>
      </c>
      <c r="I77" s="63"/>
      <c r="J77" s="22">
        <v>215.01</v>
      </c>
      <c r="K77" s="63"/>
      <c r="L77" s="23">
        <v>-7.1212661550999999E-3</v>
      </c>
      <c r="M77" s="23">
        <v>0.15270769209999999</v>
      </c>
      <c r="N77" s="23">
        <v>4.4349877167E-2</v>
      </c>
      <c r="O77" s="23">
        <v>-0.16993228918</v>
      </c>
      <c r="P77" s="49"/>
      <c r="Q77" s="21">
        <v>6.6513761467999998E-3</v>
      </c>
      <c r="R77" s="21">
        <v>5.6500234666000002E-2</v>
      </c>
      <c r="S77" s="49"/>
      <c r="T77" s="52">
        <v>6.30246</v>
      </c>
      <c r="U77" s="54" t="s">
        <v>427</v>
      </c>
      <c r="V77" s="63"/>
      <c r="W77" s="52">
        <v>161257.5</v>
      </c>
      <c r="X77" s="52">
        <v>307197.1262</v>
      </c>
      <c r="Y77" s="44">
        <v>0.52493166845256767</v>
      </c>
      <c r="Z77" s="63"/>
      <c r="AA77" s="45">
        <v>1.45</v>
      </c>
      <c r="AB77" s="23">
        <v>8.0926468536347149E-2</v>
      </c>
      <c r="AC77" s="23" t="s">
        <v>153</v>
      </c>
      <c r="AD77" s="53">
        <v>44617</v>
      </c>
    </row>
    <row r="78" spans="1:30" s="5" customFormat="1" ht="15" customHeight="1" x14ac:dyDescent="0.35">
      <c r="A78" s="18"/>
      <c r="B78" s="20" t="s">
        <v>66</v>
      </c>
      <c r="C78" s="19" t="s">
        <v>254</v>
      </c>
      <c r="D78" s="19" t="s">
        <v>226</v>
      </c>
      <c r="E78" s="19" t="s">
        <v>227</v>
      </c>
      <c r="F78" s="19" t="s">
        <v>228</v>
      </c>
      <c r="G78" s="19" t="s">
        <v>228</v>
      </c>
      <c r="H78" s="21">
        <v>6.0000000000000001E-3</v>
      </c>
      <c r="I78" s="63"/>
      <c r="J78" s="22">
        <v>96.01</v>
      </c>
      <c r="K78" s="63"/>
      <c r="L78" s="23">
        <v>-2.2576299243E-3</v>
      </c>
      <c r="M78" s="23">
        <v>5.9070614341E-2</v>
      </c>
      <c r="N78" s="23">
        <v>-0.10154078676999999</v>
      </c>
      <c r="O78" s="23">
        <v>-0.11504962127000001</v>
      </c>
      <c r="P78" s="49"/>
      <c r="Q78" s="21">
        <v>9.4698919196999996E-3</v>
      </c>
      <c r="R78" s="21">
        <v>8.9431571928999989E-2</v>
      </c>
      <c r="S78" s="49"/>
      <c r="T78" s="52">
        <v>116.63098343999999</v>
      </c>
      <c r="U78" s="54" t="s">
        <v>427</v>
      </c>
      <c r="V78" s="63"/>
      <c r="W78" s="52">
        <v>152655.9</v>
      </c>
      <c r="X78" s="52">
        <v>171161.97451999999</v>
      </c>
      <c r="Y78" s="44">
        <v>0.89187975558299259</v>
      </c>
      <c r="Z78" s="63"/>
      <c r="AA78" s="45">
        <v>0.92</v>
      </c>
      <c r="AB78" s="23">
        <v>0.11498802208103323</v>
      </c>
      <c r="AC78" s="23" t="s">
        <v>153</v>
      </c>
      <c r="AD78" s="53">
        <v>44617</v>
      </c>
    </row>
    <row r="79" spans="1:30" s="5" customFormat="1" ht="15" customHeight="1" x14ac:dyDescent="0.35">
      <c r="A79" s="18"/>
      <c r="B79" s="20" t="s">
        <v>54</v>
      </c>
      <c r="C79" s="19" t="s">
        <v>222</v>
      </c>
      <c r="D79" s="19" t="s">
        <v>192</v>
      </c>
      <c r="E79" s="19" t="s">
        <v>223</v>
      </c>
      <c r="F79" s="19" t="s">
        <v>224</v>
      </c>
      <c r="G79" s="19" t="s">
        <v>221</v>
      </c>
      <c r="H79" s="21">
        <v>1.2E-2</v>
      </c>
      <c r="I79" s="63"/>
      <c r="J79" s="22">
        <v>67.09</v>
      </c>
      <c r="K79" s="63"/>
      <c r="L79" s="23">
        <v>-2.6908550428E-2</v>
      </c>
      <c r="M79" s="23">
        <v>4.0705677589000004E-2</v>
      </c>
      <c r="N79" s="23">
        <v>6.2391648206999994E-3</v>
      </c>
      <c r="O79" s="23">
        <v>-0.24921782259</v>
      </c>
      <c r="P79" s="49"/>
      <c r="Q79" s="21">
        <v>7.3402417962E-3</v>
      </c>
      <c r="R79" s="21">
        <v>6.1339896372999997E-2</v>
      </c>
      <c r="S79" s="49"/>
      <c r="T79" s="52">
        <v>27.078933607</v>
      </c>
      <c r="U79" s="54" t="s">
        <v>427</v>
      </c>
      <c r="V79" s="63"/>
      <c r="W79" s="52">
        <v>105717.7384</v>
      </c>
      <c r="X79" s="52">
        <v>133592.1384</v>
      </c>
      <c r="Y79" s="44">
        <v>0.79134700339522379</v>
      </c>
      <c r="Z79" s="63"/>
      <c r="AA79" s="45">
        <v>0.51</v>
      </c>
      <c r="AB79" s="23">
        <v>9.1220748248621253E-2</v>
      </c>
      <c r="AC79" s="23" t="s">
        <v>156</v>
      </c>
      <c r="AD79" s="53">
        <v>44622</v>
      </c>
    </row>
    <row r="80" spans="1:30" s="5" customFormat="1" ht="15" customHeight="1" x14ac:dyDescent="0.35">
      <c r="A80" s="18"/>
      <c r="B80" s="20" t="s">
        <v>84</v>
      </c>
      <c r="C80" s="19" t="s">
        <v>281</v>
      </c>
      <c r="D80" s="19" t="s">
        <v>226</v>
      </c>
      <c r="E80" s="19" t="s">
        <v>215</v>
      </c>
      <c r="F80" s="19" t="s">
        <v>282</v>
      </c>
      <c r="G80" s="19" t="s">
        <v>282</v>
      </c>
      <c r="H80" s="21">
        <v>1.1000000000000001E-3</v>
      </c>
      <c r="I80" s="63"/>
      <c r="J80" s="22">
        <v>118.25</v>
      </c>
      <c r="K80" s="63"/>
      <c r="L80" s="23">
        <v>8.3567834917999996E-3</v>
      </c>
      <c r="M80" s="23">
        <v>-1.4903591169999999E-2</v>
      </c>
      <c r="N80" s="23">
        <v>-2.0747271178000001E-2</v>
      </c>
      <c r="O80" s="23">
        <v>-0.11406905614</v>
      </c>
      <c r="P80" s="49"/>
      <c r="Q80" s="21">
        <v>6.1864406780000004E-3</v>
      </c>
      <c r="R80" s="21">
        <v>4.7544483986000002E-2</v>
      </c>
      <c r="S80" s="49"/>
      <c r="T80" s="52">
        <v>65.886896394000004</v>
      </c>
      <c r="U80" s="54" t="s">
        <v>427</v>
      </c>
      <c r="V80" s="63"/>
      <c r="W80" s="52">
        <v>163264.22750000001</v>
      </c>
      <c r="X80" s="52">
        <v>216285.10083000001</v>
      </c>
      <c r="Y80" s="44">
        <v>0.75485656142503132</v>
      </c>
      <c r="Z80" s="63"/>
      <c r="AA80" s="45">
        <v>0.73</v>
      </c>
      <c r="AB80" s="23">
        <v>7.4080338266384771E-2</v>
      </c>
      <c r="AC80" s="23" t="s">
        <v>153</v>
      </c>
      <c r="AD80" s="53">
        <v>44596</v>
      </c>
    </row>
    <row r="81" spans="1:30" s="5" customFormat="1" ht="15" customHeight="1" x14ac:dyDescent="0.35">
      <c r="A81" s="18"/>
      <c r="B81" s="20" t="s">
        <v>102</v>
      </c>
      <c r="C81" s="19" t="s">
        <v>308</v>
      </c>
      <c r="D81" s="19" t="s">
        <v>192</v>
      </c>
      <c r="E81" s="19" t="s">
        <v>250</v>
      </c>
      <c r="F81" s="19" t="s">
        <v>272</v>
      </c>
      <c r="G81" s="19" t="s">
        <v>309</v>
      </c>
      <c r="H81" s="21">
        <v>8.0000000000000002E-3</v>
      </c>
      <c r="I81" s="63"/>
      <c r="J81" s="22">
        <v>94.85</v>
      </c>
      <c r="K81" s="63"/>
      <c r="L81" s="23">
        <v>3.5395372511999999E-2</v>
      </c>
      <c r="M81" s="23">
        <v>9.8572471189999997E-2</v>
      </c>
      <c r="N81" s="23">
        <v>2.3732221591E-2</v>
      </c>
      <c r="O81" s="23">
        <v>6.1946614234000004E-2</v>
      </c>
      <c r="P81" s="49"/>
      <c r="Q81" s="21">
        <v>1.1867515374E-2</v>
      </c>
      <c r="R81" s="21">
        <v>0.11590799412000001</v>
      </c>
      <c r="S81" s="49"/>
      <c r="T81" s="52">
        <v>867.47943164000003</v>
      </c>
      <c r="U81" s="54">
        <v>3.4300000000000003E-3</v>
      </c>
      <c r="V81" s="63"/>
      <c r="W81" s="52">
        <v>353636.36875000002</v>
      </c>
      <c r="X81" s="52">
        <v>370264.76549000002</v>
      </c>
      <c r="Y81" s="44">
        <v>0.95509052362032243</v>
      </c>
      <c r="Z81" s="63"/>
      <c r="AA81" s="45">
        <v>1.1000000000000001</v>
      </c>
      <c r="AB81" s="23">
        <v>0.13916710595677387</v>
      </c>
      <c r="AC81" s="23" t="s">
        <v>155</v>
      </c>
      <c r="AD81" s="53">
        <v>44617</v>
      </c>
    </row>
    <row r="82" spans="1:30" s="5" customFormat="1" ht="15" customHeight="1" x14ac:dyDescent="0.35">
      <c r="A82" s="18"/>
      <c r="B82" s="20" t="s">
        <v>63</v>
      </c>
      <c r="C82" s="19" t="s">
        <v>241</v>
      </c>
      <c r="D82" s="19" t="s">
        <v>226</v>
      </c>
      <c r="E82" s="19" t="s">
        <v>212</v>
      </c>
      <c r="F82" s="19" t="s">
        <v>209</v>
      </c>
      <c r="G82" s="19" t="s">
        <v>236</v>
      </c>
      <c r="H82" s="21">
        <v>1.2E-2</v>
      </c>
      <c r="I82" s="63"/>
      <c r="J82" s="22" t="e">
        <v>#N/A</v>
      </c>
      <c r="K82" s="63"/>
      <c r="L82" s="23" t="s">
        <v>427</v>
      </c>
      <c r="M82" s="23" t="s">
        <v>427</v>
      </c>
      <c r="N82" s="23" t="s">
        <v>427</v>
      </c>
      <c r="O82" s="23" t="s">
        <v>427</v>
      </c>
      <c r="P82" s="49"/>
      <c r="Q82" s="21" t="s">
        <v>427</v>
      </c>
      <c r="R82" s="21" t="s">
        <v>427</v>
      </c>
      <c r="S82" s="49"/>
      <c r="T82" s="52" t="s">
        <v>427</v>
      </c>
      <c r="U82" s="54" t="s">
        <v>427</v>
      </c>
      <c r="V82" s="63"/>
      <c r="W82" s="52" t="s">
        <v>427</v>
      </c>
      <c r="X82" s="52" t="s">
        <v>427</v>
      </c>
      <c r="Y82" s="44" t="s">
        <v>372</v>
      </c>
      <c r="Z82" s="63"/>
      <c r="AA82" s="45" t="s">
        <v>427</v>
      </c>
      <c r="AB82" s="23" t="e">
        <v>#VALUE!</v>
      </c>
      <c r="AC82" s="23" t="s">
        <v>153</v>
      </c>
      <c r="AD82" s="53" t="s">
        <v>427</v>
      </c>
    </row>
    <row r="83" spans="1:30" s="5" customFormat="1" ht="15" customHeight="1" x14ac:dyDescent="0.35">
      <c r="A83" s="18"/>
      <c r="B83" s="20" t="s">
        <v>69</v>
      </c>
      <c r="C83" s="19" t="s">
        <v>258</v>
      </c>
      <c r="D83" s="19" t="s">
        <v>226</v>
      </c>
      <c r="E83" s="19" t="s">
        <v>212</v>
      </c>
      <c r="F83" s="19" t="s">
        <v>209</v>
      </c>
      <c r="G83" s="19" t="s">
        <v>213</v>
      </c>
      <c r="H83" s="21">
        <v>3.0000000000000001E-3</v>
      </c>
      <c r="I83" s="63"/>
      <c r="J83" s="22">
        <v>34.28</v>
      </c>
      <c r="K83" s="63"/>
      <c r="L83" s="23">
        <v>3.2569517860000001E-2</v>
      </c>
      <c r="M83" s="23">
        <v>-8.9654629509999997E-3</v>
      </c>
      <c r="N83" s="23">
        <v>1.8200251815999999E-3</v>
      </c>
      <c r="O83" s="23">
        <v>-0.24539509332000001</v>
      </c>
      <c r="P83" s="49"/>
      <c r="Q83" s="21">
        <v>3.9962961295999999E-3</v>
      </c>
      <c r="R83" s="21">
        <v>2.7385404233999999E-2</v>
      </c>
      <c r="S83" s="49"/>
      <c r="T83" s="52">
        <v>11.753982786</v>
      </c>
      <c r="U83" s="54" t="s">
        <v>427</v>
      </c>
      <c r="V83" s="63"/>
      <c r="W83" s="52">
        <v>101100.22143999999</v>
      </c>
      <c r="X83" s="52">
        <v>255388.23233</v>
      </c>
      <c r="Y83" s="44">
        <v>0.39586875447480802</v>
      </c>
      <c r="Z83" s="63"/>
      <c r="AA83" s="45">
        <v>0.13319655</v>
      </c>
      <c r="AB83" s="23">
        <v>4.6626563593932323E-2</v>
      </c>
      <c r="AC83" s="23" t="s">
        <v>153</v>
      </c>
      <c r="AD83" s="53">
        <v>44609</v>
      </c>
    </row>
    <row r="84" spans="1:30" s="5" customFormat="1" ht="15" customHeight="1" x14ac:dyDescent="0.35">
      <c r="A84" s="18"/>
      <c r="B84" s="20" t="s">
        <v>75</v>
      </c>
      <c r="C84" s="19" t="s">
        <v>267</v>
      </c>
      <c r="D84" s="19" t="s">
        <v>226</v>
      </c>
      <c r="E84" s="19" t="s">
        <v>196</v>
      </c>
      <c r="F84" s="19" t="s">
        <v>209</v>
      </c>
      <c r="G84" s="19" t="s">
        <v>0</v>
      </c>
      <c r="H84" s="21">
        <v>2E-3</v>
      </c>
      <c r="I84" s="63"/>
      <c r="J84" s="22" t="e">
        <v>#N/A</v>
      </c>
      <c r="K84" s="63"/>
      <c r="L84" s="23" t="s">
        <v>427</v>
      </c>
      <c r="M84" s="23" t="s">
        <v>427</v>
      </c>
      <c r="N84" s="23" t="s">
        <v>427</v>
      </c>
      <c r="O84" s="23" t="s">
        <v>427</v>
      </c>
      <c r="P84" s="49"/>
      <c r="Q84" s="21" t="s">
        <v>427</v>
      </c>
      <c r="R84" s="21" t="s">
        <v>427</v>
      </c>
      <c r="S84" s="49"/>
      <c r="T84" s="52" t="s">
        <v>427</v>
      </c>
      <c r="U84" s="54" t="s">
        <v>427</v>
      </c>
      <c r="V84" s="63"/>
      <c r="W84" s="52" t="s">
        <v>427</v>
      </c>
      <c r="X84" s="52" t="s">
        <v>427</v>
      </c>
      <c r="Y84" s="44" t="s">
        <v>372</v>
      </c>
      <c r="Z84" s="63"/>
      <c r="AA84" s="45" t="s">
        <v>427</v>
      </c>
      <c r="AB84" s="23" t="e">
        <v>#VALUE!</v>
      </c>
      <c r="AC84" s="23" t="s">
        <v>153</v>
      </c>
      <c r="AD84" s="53" t="s">
        <v>427</v>
      </c>
    </row>
    <row r="85" spans="1:30" s="5" customFormat="1" ht="15" customHeight="1" x14ac:dyDescent="0.35">
      <c r="A85" s="18"/>
      <c r="B85" s="20" t="s">
        <v>58</v>
      </c>
      <c r="C85" s="19" t="s">
        <v>232</v>
      </c>
      <c r="D85" s="19" t="s">
        <v>226</v>
      </c>
      <c r="E85" s="19" t="s">
        <v>212</v>
      </c>
      <c r="F85" s="19" t="s">
        <v>221</v>
      </c>
      <c r="G85" s="19" t="s">
        <v>221</v>
      </c>
      <c r="H85" s="21">
        <v>2E-3</v>
      </c>
      <c r="I85" s="63"/>
      <c r="J85" s="22">
        <v>47.37</v>
      </c>
      <c r="K85" s="63"/>
      <c r="L85" s="23">
        <v>-4.2335061594000002E-2</v>
      </c>
      <c r="M85" s="23">
        <v>-3.2271421678999997E-2</v>
      </c>
      <c r="N85" s="23">
        <v>-8.6896840769000006E-2</v>
      </c>
      <c r="O85" s="23">
        <v>-0.19922901919000002</v>
      </c>
      <c r="P85" s="49"/>
      <c r="Q85" s="21">
        <v>7.0238811961E-3</v>
      </c>
      <c r="R85" s="21">
        <v>6.7554858933999998E-2</v>
      </c>
      <c r="S85" s="49"/>
      <c r="T85" s="52">
        <v>127.33809623</v>
      </c>
      <c r="U85" s="54" t="s">
        <v>427</v>
      </c>
      <c r="V85" s="63"/>
      <c r="W85" s="52">
        <v>126762.12</v>
      </c>
      <c r="X85" s="52">
        <v>234118.55650000001</v>
      </c>
      <c r="Y85" s="44">
        <v>0.54144413794042845</v>
      </c>
      <c r="Z85" s="63"/>
      <c r="AA85" s="45">
        <v>0.35</v>
      </c>
      <c r="AB85" s="23">
        <v>8.8663711209626336E-2</v>
      </c>
      <c r="AC85" s="23" t="s">
        <v>153</v>
      </c>
      <c r="AD85" s="53">
        <v>44617</v>
      </c>
    </row>
    <row r="86" spans="1:30" s="5" customFormat="1" ht="15" customHeight="1" x14ac:dyDescent="0.35">
      <c r="A86" s="18"/>
      <c r="B86" s="20" t="s">
        <v>87</v>
      </c>
      <c r="C86" s="19" t="s">
        <v>287</v>
      </c>
      <c r="D86" s="19" t="s">
        <v>226</v>
      </c>
      <c r="E86" s="19" t="s">
        <v>215</v>
      </c>
      <c r="F86" s="19" t="s">
        <v>272</v>
      </c>
      <c r="G86" s="19" t="s">
        <v>244</v>
      </c>
      <c r="H86" s="21">
        <v>2.3E-3</v>
      </c>
      <c r="I86" s="63"/>
      <c r="J86" s="22" t="e">
        <v>#N/A</v>
      </c>
      <c r="K86" s="63"/>
      <c r="L86" s="23" t="s">
        <v>427</v>
      </c>
      <c r="M86" s="23" t="s">
        <v>427</v>
      </c>
      <c r="N86" s="23" t="s">
        <v>427</v>
      </c>
      <c r="O86" s="23" t="s">
        <v>427</v>
      </c>
      <c r="P86" s="49"/>
      <c r="Q86" s="21" t="s">
        <v>427</v>
      </c>
      <c r="R86" s="21" t="s">
        <v>427</v>
      </c>
      <c r="S86" s="49"/>
      <c r="T86" s="52" t="s">
        <v>427</v>
      </c>
      <c r="U86" s="54" t="s">
        <v>427</v>
      </c>
      <c r="V86" s="63"/>
      <c r="W86" s="52" t="s">
        <v>427</v>
      </c>
      <c r="X86" s="52" t="s">
        <v>427</v>
      </c>
      <c r="Y86" s="44" t="s">
        <v>372</v>
      </c>
      <c r="Z86" s="63"/>
      <c r="AA86" s="45" t="s">
        <v>427</v>
      </c>
      <c r="AB86" s="23" t="e">
        <v>#VALUE!</v>
      </c>
      <c r="AC86" s="23" t="s">
        <v>153</v>
      </c>
      <c r="AD86" s="53" t="s">
        <v>427</v>
      </c>
    </row>
    <row r="87" spans="1:30" s="5" customFormat="1" ht="15" customHeight="1" x14ac:dyDescent="0.35">
      <c r="A87" s="18"/>
      <c r="B87" s="20" t="s">
        <v>64</v>
      </c>
      <c r="C87" s="19" t="s">
        <v>242</v>
      </c>
      <c r="D87" s="19" t="s">
        <v>226</v>
      </c>
      <c r="E87" s="19" t="s">
        <v>212</v>
      </c>
      <c r="F87" s="19" t="s">
        <v>243</v>
      </c>
      <c r="G87" s="19" t="s">
        <v>244</v>
      </c>
      <c r="H87" s="21">
        <v>4.0000000000000001E-3</v>
      </c>
      <c r="I87" s="63"/>
      <c r="J87" s="22">
        <v>94.65</v>
      </c>
      <c r="K87" s="63"/>
      <c r="L87" s="23">
        <v>-3.6713801601000002E-3</v>
      </c>
      <c r="M87" s="23">
        <v>9.4090668790000002E-4</v>
      </c>
      <c r="N87" s="23">
        <v>1.3058835339999998E-2</v>
      </c>
      <c r="O87" s="23">
        <v>-1.6909306614999998E-2</v>
      </c>
      <c r="P87" s="49"/>
      <c r="Q87" s="21">
        <v>5.5479953941E-3</v>
      </c>
      <c r="R87" s="21">
        <v>5.5411289550999998E-2</v>
      </c>
      <c r="S87" s="49"/>
      <c r="T87" s="52">
        <v>165.86324999999999</v>
      </c>
      <c r="U87" s="54" t="s">
        <v>427</v>
      </c>
      <c r="V87" s="63"/>
      <c r="W87" s="52">
        <v>168933.97020000001</v>
      </c>
      <c r="X87" s="52">
        <v>184635.74343</v>
      </c>
      <c r="Y87" s="44">
        <v>0.91495810649494891</v>
      </c>
      <c r="Z87" s="63"/>
      <c r="AA87" s="45">
        <v>0.53</v>
      </c>
      <c r="AB87" s="23">
        <v>6.7194928684627578E-2</v>
      </c>
      <c r="AC87" s="23" t="s">
        <v>153</v>
      </c>
      <c r="AD87" s="53">
        <v>44617</v>
      </c>
    </row>
    <row r="88" spans="1:30" s="5" customFormat="1" ht="15" customHeight="1" x14ac:dyDescent="0.35">
      <c r="A88" s="18"/>
      <c r="B88" s="20" t="s">
        <v>77</v>
      </c>
      <c r="C88" s="19" t="s">
        <v>270</v>
      </c>
      <c r="D88" s="19" t="s">
        <v>226</v>
      </c>
      <c r="E88" s="19" t="s">
        <v>196</v>
      </c>
      <c r="F88" s="19" t="s">
        <v>266</v>
      </c>
      <c r="G88" s="19" t="s">
        <v>266</v>
      </c>
      <c r="H88" s="21">
        <v>2.5000000000000001E-3</v>
      </c>
      <c r="I88" s="63"/>
      <c r="J88" s="22">
        <v>53.6</v>
      </c>
      <c r="K88" s="63"/>
      <c r="L88" s="23">
        <v>1.3371242467E-2</v>
      </c>
      <c r="M88" s="23">
        <v>7.5207398186000002E-2</v>
      </c>
      <c r="N88" s="23">
        <v>-5.225219633E-2</v>
      </c>
      <c r="O88" s="23">
        <v>-6.2930778953999997E-2</v>
      </c>
      <c r="P88" s="49"/>
      <c r="Q88" s="21">
        <v>6.9470521967999995E-3</v>
      </c>
      <c r="R88" s="21">
        <v>5.3170409511000001E-2</v>
      </c>
      <c r="S88" s="49"/>
      <c r="T88" s="52">
        <v>196.30074311000001</v>
      </c>
      <c r="U88" s="54">
        <v>1.4599999999999999E-3</v>
      </c>
      <c r="V88" s="63"/>
      <c r="W88" s="52">
        <v>152760</v>
      </c>
      <c r="X88" s="52">
        <v>283950.31056000001</v>
      </c>
      <c r="Y88" s="44">
        <v>0.53798145069371606</v>
      </c>
      <c r="Z88" s="63"/>
      <c r="AA88" s="45">
        <v>0.37</v>
      </c>
      <c r="AB88" s="23">
        <v>8.2835820895522383E-2</v>
      </c>
      <c r="AC88" s="23" t="s">
        <v>153</v>
      </c>
      <c r="AD88" s="53">
        <v>44617</v>
      </c>
    </row>
    <row r="89" spans="1:30" s="5" customFormat="1" ht="15" customHeight="1" x14ac:dyDescent="0.35">
      <c r="A89" s="18"/>
      <c r="B89" s="20" t="s">
        <v>181</v>
      </c>
      <c r="C89" s="19" t="s">
        <v>362</v>
      </c>
      <c r="D89" s="19" t="s">
        <v>226</v>
      </c>
      <c r="E89" s="19" t="s">
        <v>215</v>
      </c>
      <c r="F89" s="19" t="s">
        <v>224</v>
      </c>
      <c r="G89" s="19" t="s">
        <v>224</v>
      </c>
      <c r="H89" s="21">
        <v>6.0000000000000001E-3</v>
      </c>
      <c r="I89" s="63"/>
      <c r="J89" s="22">
        <v>41.21</v>
      </c>
      <c r="K89" s="63"/>
      <c r="L89" s="23">
        <v>-4.9110509707999996E-2</v>
      </c>
      <c r="M89" s="23">
        <v>8.1200154383999995E-2</v>
      </c>
      <c r="N89" s="23">
        <v>-7.0880746452999993E-2</v>
      </c>
      <c r="O89" s="23">
        <v>-0.41556644170000001</v>
      </c>
      <c r="P89" s="49"/>
      <c r="Q89" s="21">
        <v>8.4432819131000005E-3</v>
      </c>
      <c r="R89" s="21">
        <v>0.10139335587999999</v>
      </c>
      <c r="S89" s="49"/>
      <c r="T89" s="52">
        <v>41.988345901999999</v>
      </c>
      <c r="U89" s="54" t="s">
        <v>427</v>
      </c>
      <c r="V89" s="63"/>
      <c r="W89" s="52">
        <v>70590.669500000004</v>
      </c>
      <c r="X89" s="52">
        <v>111009.07691</v>
      </c>
      <c r="Y89" s="44">
        <v>0.63589997741563964</v>
      </c>
      <c r="Z89" s="63"/>
      <c r="AA89" s="45">
        <v>0.36930915087999999</v>
      </c>
      <c r="AB89" s="23">
        <v>0.10753967023926232</v>
      </c>
      <c r="AC89" s="23" t="s">
        <v>182</v>
      </c>
      <c r="AD89" s="53">
        <v>44012</v>
      </c>
    </row>
    <row r="90" spans="1:30" s="5" customFormat="1" ht="15" customHeight="1" x14ac:dyDescent="0.35">
      <c r="A90" s="18"/>
      <c r="B90" s="20" t="s">
        <v>61</v>
      </c>
      <c r="C90" s="19" t="s">
        <v>237</v>
      </c>
      <c r="D90" s="19" t="s">
        <v>226</v>
      </c>
      <c r="E90" s="19" t="s">
        <v>212</v>
      </c>
      <c r="F90" s="19" t="s">
        <v>238</v>
      </c>
      <c r="G90" s="19" t="s">
        <v>239</v>
      </c>
      <c r="H90" s="21">
        <v>2.5000000000000001E-3</v>
      </c>
      <c r="I90" s="63"/>
      <c r="J90" s="22">
        <v>44.65</v>
      </c>
      <c r="K90" s="63"/>
      <c r="L90" s="23">
        <v>-9.1376504132999995E-4</v>
      </c>
      <c r="M90" s="23">
        <v>4.1439070295000005E-2</v>
      </c>
      <c r="N90" s="23">
        <v>-1.3880381394000002E-2</v>
      </c>
      <c r="O90" s="23">
        <v>-0.12591269038</v>
      </c>
      <c r="P90" s="49"/>
      <c r="Q90" s="21">
        <v>8.8691796008999995E-3</v>
      </c>
      <c r="R90" s="21">
        <v>0.17064935065</v>
      </c>
      <c r="S90" s="49"/>
      <c r="T90" s="52">
        <v>175.14660015999999</v>
      </c>
      <c r="U90" s="54">
        <v>7.6999999999999996E-4</v>
      </c>
      <c r="V90" s="63"/>
      <c r="W90" s="52">
        <v>80280.7</v>
      </c>
      <c r="X90" s="52">
        <v>94947.466889999996</v>
      </c>
      <c r="Y90" s="44">
        <v>0.84552755991908701</v>
      </c>
      <c r="Z90" s="63"/>
      <c r="AA90" s="45">
        <v>0.4</v>
      </c>
      <c r="AB90" s="23">
        <v>0.10750279955207169</v>
      </c>
      <c r="AC90" s="23" t="s">
        <v>153</v>
      </c>
      <c r="AD90" s="53">
        <v>44617</v>
      </c>
    </row>
    <row r="91" spans="1:30" s="5" customFormat="1" ht="15" customHeight="1" x14ac:dyDescent="0.35">
      <c r="A91" s="18"/>
      <c r="B91" s="20" t="s">
        <v>83</v>
      </c>
      <c r="C91" s="19" t="s">
        <v>278</v>
      </c>
      <c r="D91" s="19" t="s">
        <v>192</v>
      </c>
      <c r="E91" s="19" t="s">
        <v>279</v>
      </c>
      <c r="F91" s="19" t="s">
        <v>209</v>
      </c>
      <c r="G91" s="19" t="s">
        <v>280</v>
      </c>
      <c r="H91" s="21">
        <v>5.0000000000000001E-3</v>
      </c>
      <c r="I91" s="63"/>
      <c r="J91" s="22">
        <v>77.27</v>
      </c>
      <c r="K91" s="63"/>
      <c r="L91" s="23">
        <v>-6.3393939393999996E-2</v>
      </c>
      <c r="M91" s="23">
        <v>-0.11173698125999999</v>
      </c>
      <c r="N91" s="23">
        <v>-0.12570717356</v>
      </c>
      <c r="O91" s="23">
        <v>-0.26959069855000001</v>
      </c>
      <c r="P91" s="49"/>
      <c r="Q91" s="21">
        <v>0</v>
      </c>
      <c r="R91" s="21">
        <v>0</v>
      </c>
      <c r="S91" s="49"/>
      <c r="T91" s="52">
        <v>105.88617343999999</v>
      </c>
      <c r="U91" s="54" t="s">
        <v>427</v>
      </c>
      <c r="V91" s="63"/>
      <c r="W91" s="52">
        <v>97130.089940000005</v>
      </c>
      <c r="X91" s="52">
        <v>161517.40288000001</v>
      </c>
      <c r="Y91" s="44">
        <v>0.60135990430804032</v>
      </c>
      <c r="Z91" s="63"/>
      <c r="AA91" s="45">
        <v>0</v>
      </c>
      <c r="AB91" s="23">
        <v>0</v>
      </c>
      <c r="AC91" s="23" t="s">
        <v>155</v>
      </c>
      <c r="AD91" s="53">
        <v>43889</v>
      </c>
    </row>
    <row r="92" spans="1:30" s="5" customFormat="1" ht="15" customHeight="1" x14ac:dyDescent="0.35">
      <c r="A92" s="18"/>
      <c r="B92" s="20" t="s">
        <v>65</v>
      </c>
      <c r="C92" s="19" t="s">
        <v>253</v>
      </c>
      <c r="D92" s="19" t="s">
        <v>226</v>
      </c>
      <c r="E92" s="19" t="s">
        <v>212</v>
      </c>
      <c r="F92" s="19" t="s">
        <v>209</v>
      </c>
      <c r="G92" s="19" t="s">
        <v>213</v>
      </c>
      <c r="H92" s="21">
        <v>2.5999999999999999E-3</v>
      </c>
      <c r="I92" s="63"/>
      <c r="J92" s="22">
        <v>833</v>
      </c>
      <c r="K92" s="63"/>
      <c r="L92" s="23">
        <v>-7.5481959134999999E-2</v>
      </c>
      <c r="M92" s="23">
        <v>-0.16528884213</v>
      </c>
      <c r="N92" s="23">
        <v>-0.15431472081</v>
      </c>
      <c r="O92" s="23">
        <v>-0.29406779661000004</v>
      </c>
      <c r="P92" s="49"/>
      <c r="Q92" s="21">
        <v>0</v>
      </c>
      <c r="R92" s="21">
        <v>0</v>
      </c>
      <c r="S92" s="49"/>
      <c r="T92" s="52">
        <v>84.316008687999997</v>
      </c>
      <c r="U92" s="54" t="s">
        <v>427</v>
      </c>
      <c r="V92" s="63"/>
      <c r="W92" s="52">
        <v>87298.4</v>
      </c>
      <c r="X92" s="52">
        <v>327197.26069999998</v>
      </c>
      <c r="Y92" s="44">
        <v>0.26680663466813676</v>
      </c>
      <c r="Z92" s="63"/>
      <c r="AA92" s="45">
        <v>0</v>
      </c>
      <c r="AB92" s="23">
        <v>0</v>
      </c>
      <c r="AC92" s="23" t="s">
        <v>153</v>
      </c>
      <c r="AD92" s="53">
        <v>44134</v>
      </c>
    </row>
    <row r="93" spans="1:30" s="5" customFormat="1" ht="15" customHeight="1" x14ac:dyDescent="0.35">
      <c r="A93" s="18"/>
      <c r="B93" s="20" t="s">
        <v>88</v>
      </c>
      <c r="C93" s="19" t="s">
        <v>288</v>
      </c>
      <c r="D93" s="19" t="s">
        <v>226</v>
      </c>
      <c r="E93" s="19" t="s">
        <v>215</v>
      </c>
      <c r="F93" s="19" t="s">
        <v>228</v>
      </c>
      <c r="G93" s="19" t="s">
        <v>244</v>
      </c>
      <c r="H93" s="21">
        <v>1.7000000000000001E-3</v>
      </c>
      <c r="I93" s="63"/>
      <c r="J93" s="22">
        <v>49.57</v>
      </c>
      <c r="K93" s="63"/>
      <c r="L93" s="23">
        <v>0.22743661465999998</v>
      </c>
      <c r="M93" s="23">
        <v>0.20159816075999998</v>
      </c>
      <c r="N93" s="23">
        <v>0.18414756506999999</v>
      </c>
      <c r="O93" s="23">
        <v>-0.13233366263000002</v>
      </c>
      <c r="P93" s="49"/>
      <c r="Q93" s="21">
        <v>3.3012048193E-2</v>
      </c>
      <c r="R93" s="21">
        <v>4.2487537387999999E-2</v>
      </c>
      <c r="S93" s="49"/>
      <c r="T93" s="52">
        <v>70.769444097999994</v>
      </c>
      <c r="U93" s="54" t="s">
        <v>427</v>
      </c>
      <c r="V93" s="63"/>
      <c r="W93" s="52">
        <v>91793.032019999999</v>
      </c>
      <c r="X93" s="52">
        <v>133766.16940000001</v>
      </c>
      <c r="Y93" s="44">
        <v>0.68622008413436697</v>
      </c>
      <c r="Z93" s="63"/>
      <c r="AA93" s="45">
        <v>1.37</v>
      </c>
      <c r="AB93" s="23">
        <v>0.33165220899737746</v>
      </c>
      <c r="AC93" s="23" t="s">
        <v>153</v>
      </c>
      <c r="AD93" s="53">
        <v>44617</v>
      </c>
    </row>
    <row r="94" spans="1:30" s="5" customFormat="1" ht="15" customHeight="1" x14ac:dyDescent="0.35">
      <c r="A94" s="18"/>
      <c r="B94" s="20" t="s">
        <v>70</v>
      </c>
      <c r="C94" s="19" t="s">
        <v>259</v>
      </c>
      <c r="D94" s="19" t="s">
        <v>226</v>
      </c>
      <c r="E94" s="19" t="s">
        <v>212</v>
      </c>
      <c r="F94" s="19" t="s">
        <v>221</v>
      </c>
      <c r="G94" s="19" t="s">
        <v>221</v>
      </c>
      <c r="H94" s="21">
        <v>2.5000000000000001E-3</v>
      </c>
      <c r="I94" s="63"/>
      <c r="J94" s="22">
        <v>150.5</v>
      </c>
      <c r="K94" s="63"/>
      <c r="L94" s="23">
        <v>3.7553293134E-2</v>
      </c>
      <c r="M94" s="23">
        <v>0.19699914285999998</v>
      </c>
      <c r="N94" s="23">
        <v>0.11553957157</v>
      </c>
      <c r="O94" s="23">
        <v>9.1501731446999995E-2</v>
      </c>
      <c r="P94" s="49"/>
      <c r="Q94" s="21">
        <v>6.1660728966999997E-3</v>
      </c>
      <c r="R94" s="21">
        <v>5.9324923287000002E-2</v>
      </c>
      <c r="S94" s="49"/>
      <c r="T94" s="52">
        <v>47.430648525000002</v>
      </c>
      <c r="U94" s="54" t="s">
        <v>427</v>
      </c>
      <c r="V94" s="63"/>
      <c r="W94" s="52">
        <v>137105.5</v>
      </c>
      <c r="X94" s="52">
        <v>159227.55283999999</v>
      </c>
      <c r="Y94" s="44">
        <v>0.86106642697555391</v>
      </c>
      <c r="Z94" s="63"/>
      <c r="AA94" s="45">
        <v>0.9</v>
      </c>
      <c r="AB94" s="23">
        <v>7.1760797342192692E-2</v>
      </c>
      <c r="AC94" s="23" t="s">
        <v>154</v>
      </c>
      <c r="AD94" s="53">
        <v>44599</v>
      </c>
    </row>
    <row r="95" spans="1:30" s="5" customFormat="1" ht="15" customHeight="1" x14ac:dyDescent="0.35">
      <c r="A95" s="18"/>
      <c r="B95" s="20" t="s">
        <v>92</v>
      </c>
      <c r="C95" s="19" t="s">
        <v>293</v>
      </c>
      <c r="D95" s="19" t="s">
        <v>226</v>
      </c>
      <c r="E95" s="19" t="s">
        <v>292</v>
      </c>
      <c r="F95" s="19" t="s">
        <v>209</v>
      </c>
      <c r="G95" s="19" t="s">
        <v>213</v>
      </c>
      <c r="H95" s="21">
        <v>3.0000000000000001E-3</v>
      </c>
      <c r="I95" s="63"/>
      <c r="J95" s="22">
        <v>142.06</v>
      </c>
      <c r="K95" s="63"/>
      <c r="L95" s="23">
        <v>-1.0859466607999999E-2</v>
      </c>
      <c r="M95" s="23">
        <v>-9.6465511105999994E-3</v>
      </c>
      <c r="N95" s="23">
        <v>-3.3910238228999995E-2</v>
      </c>
      <c r="O95" s="23">
        <v>-0.18680679807</v>
      </c>
      <c r="P95" s="49"/>
      <c r="Q95" s="21">
        <v>8.8215783575000001E-3</v>
      </c>
      <c r="R95" s="21">
        <v>7.2953294299999999E-2</v>
      </c>
      <c r="S95" s="49"/>
      <c r="T95" s="52">
        <v>61.122080984</v>
      </c>
      <c r="U95" s="54" t="s">
        <v>427</v>
      </c>
      <c r="V95" s="63"/>
      <c r="W95" s="52">
        <v>91226.386079999997</v>
      </c>
      <c r="X95" s="52">
        <v>138833.93463999999</v>
      </c>
      <c r="Y95" s="44">
        <v>0.65708997095380461</v>
      </c>
      <c r="Z95" s="63"/>
      <c r="AA95" s="45">
        <v>1.2782467040000001</v>
      </c>
      <c r="AB95" s="23">
        <v>0.10797522489089119</v>
      </c>
      <c r="AC95" s="23" t="s">
        <v>153</v>
      </c>
      <c r="AD95" s="53">
        <v>44599</v>
      </c>
    </row>
    <row r="96" spans="1:30" s="5" customFormat="1" ht="15" customHeight="1" x14ac:dyDescent="0.35">
      <c r="A96" s="18"/>
      <c r="B96" s="20" t="s">
        <v>68</v>
      </c>
      <c r="C96" s="19" t="s">
        <v>256</v>
      </c>
      <c r="D96" s="19" t="s">
        <v>226</v>
      </c>
      <c r="E96" s="19" t="s">
        <v>212</v>
      </c>
      <c r="F96" s="19" t="s">
        <v>257</v>
      </c>
      <c r="G96" s="19" t="s">
        <v>213</v>
      </c>
      <c r="H96" s="21">
        <v>1.3999999999999999E-2</v>
      </c>
      <c r="I96" s="63"/>
      <c r="J96" s="22" t="e">
        <v>#N/A</v>
      </c>
      <c r="K96" s="63"/>
      <c r="L96" s="23" t="s">
        <v>427</v>
      </c>
      <c r="M96" s="23" t="s">
        <v>427</v>
      </c>
      <c r="N96" s="23" t="s">
        <v>427</v>
      </c>
      <c r="O96" s="23" t="s">
        <v>427</v>
      </c>
      <c r="P96" s="49"/>
      <c r="Q96" s="21" t="s">
        <v>427</v>
      </c>
      <c r="R96" s="21" t="s">
        <v>427</v>
      </c>
      <c r="S96" s="49"/>
      <c r="T96" s="52" t="s">
        <v>427</v>
      </c>
      <c r="U96" s="54" t="s">
        <v>427</v>
      </c>
      <c r="V96" s="63"/>
      <c r="W96" s="52" t="s">
        <v>427</v>
      </c>
      <c r="X96" s="52" t="s">
        <v>427</v>
      </c>
      <c r="Y96" s="44" t="s">
        <v>372</v>
      </c>
      <c r="Z96" s="63"/>
      <c r="AA96" s="45" t="s">
        <v>427</v>
      </c>
      <c r="AB96" s="23" t="e">
        <v>#VALUE!</v>
      </c>
      <c r="AC96" s="23" t="s">
        <v>153</v>
      </c>
      <c r="AD96" s="53" t="s">
        <v>427</v>
      </c>
    </row>
    <row r="97" spans="1:30" s="5" customFormat="1" ht="15" customHeight="1" x14ac:dyDescent="0.35">
      <c r="A97" s="18"/>
      <c r="B97" s="20" t="s">
        <v>60</v>
      </c>
      <c r="C97" s="19" t="s">
        <v>235</v>
      </c>
      <c r="D97" s="19" t="s">
        <v>226</v>
      </c>
      <c r="E97" s="19" t="s">
        <v>212</v>
      </c>
      <c r="F97" s="19" t="s">
        <v>209</v>
      </c>
      <c r="G97" s="19" t="s">
        <v>236</v>
      </c>
      <c r="H97" s="21">
        <v>1.2E-2</v>
      </c>
      <c r="I97" s="63"/>
      <c r="J97" s="22">
        <v>56</v>
      </c>
      <c r="K97" s="63"/>
      <c r="L97" s="23">
        <v>-1.3027497857000001E-2</v>
      </c>
      <c r="M97" s="23">
        <v>2.3995303698000001E-2</v>
      </c>
      <c r="N97" s="23">
        <v>-5.1990789134000001E-2</v>
      </c>
      <c r="O97" s="23">
        <v>-0.12994847763</v>
      </c>
      <c r="P97" s="49"/>
      <c r="Q97" s="21">
        <v>8.2802140359999991E-3</v>
      </c>
      <c r="R97" s="21">
        <v>7.7999618337000004E-2</v>
      </c>
      <c r="S97" s="49"/>
      <c r="T97" s="52">
        <v>50.165668033000003</v>
      </c>
      <c r="U97" s="54" t="s">
        <v>427</v>
      </c>
      <c r="V97" s="63"/>
      <c r="W97" s="52">
        <v>101678.976</v>
      </c>
      <c r="X97" s="52">
        <v>164257.96142000001</v>
      </c>
      <c r="Y97" s="44">
        <v>0.61902007745007592</v>
      </c>
      <c r="Z97" s="63"/>
      <c r="AA97" s="45">
        <v>0.473711045</v>
      </c>
      <c r="AB97" s="23">
        <v>0.10150950964285714</v>
      </c>
      <c r="AC97" s="23" t="s">
        <v>153</v>
      </c>
      <c r="AD97" s="53">
        <v>44599</v>
      </c>
    </row>
    <row r="98" spans="1:30" s="5" customFormat="1" ht="15" customHeight="1" x14ac:dyDescent="0.35">
      <c r="A98" s="18"/>
      <c r="B98" s="20" t="s">
        <v>82</v>
      </c>
      <c r="C98" s="19" t="s">
        <v>277</v>
      </c>
      <c r="D98" s="19" t="s">
        <v>226</v>
      </c>
      <c r="E98" s="19" t="s">
        <v>215</v>
      </c>
      <c r="F98" s="19" t="s">
        <v>221</v>
      </c>
      <c r="G98" s="19" t="s">
        <v>221</v>
      </c>
      <c r="H98" s="21">
        <v>2.7000000000000001E-3</v>
      </c>
      <c r="I98" s="63"/>
      <c r="J98" s="22">
        <v>23.14</v>
      </c>
      <c r="K98" s="63"/>
      <c r="L98" s="23">
        <v>-6.8669527882E-3</v>
      </c>
      <c r="M98" s="23">
        <v>0.2275862069</v>
      </c>
      <c r="N98" s="23">
        <v>0.25148729043000001</v>
      </c>
      <c r="O98" s="23">
        <v>-0.21148823585999998</v>
      </c>
      <c r="P98" s="49"/>
      <c r="Q98" s="21">
        <v>0</v>
      </c>
      <c r="R98" s="21">
        <v>8.4345479082000002E-3</v>
      </c>
      <c r="S98" s="49"/>
      <c r="T98" s="52">
        <v>9.9732672131999998</v>
      </c>
      <c r="U98" s="54" t="s">
        <v>427</v>
      </c>
      <c r="V98" s="63"/>
      <c r="W98" s="52">
        <v>67170.144079999998</v>
      </c>
      <c r="X98" s="52">
        <v>119008.19184</v>
      </c>
      <c r="Y98" s="44">
        <v>0.56441613843109706</v>
      </c>
      <c r="Z98" s="63"/>
      <c r="AA98" s="45">
        <v>0</v>
      </c>
      <c r="AB98" s="23">
        <v>0</v>
      </c>
      <c r="AC98" s="23" t="s">
        <v>164</v>
      </c>
      <c r="AD98" s="53">
        <v>44385</v>
      </c>
    </row>
    <row r="99" spans="1:30" s="5" customFormat="1" ht="15" customHeight="1" x14ac:dyDescent="0.35">
      <c r="A99" s="18"/>
      <c r="B99" s="20" t="s">
        <v>57</v>
      </c>
      <c r="C99" s="19" t="s">
        <v>231</v>
      </c>
      <c r="D99" s="19" t="s">
        <v>226</v>
      </c>
      <c r="E99" s="19" t="s">
        <v>212</v>
      </c>
      <c r="F99" s="19" t="s">
        <v>221</v>
      </c>
      <c r="G99" s="19" t="s">
        <v>207</v>
      </c>
      <c r="H99" s="21">
        <v>8.0000000000000002E-3</v>
      </c>
      <c r="I99" s="63"/>
      <c r="J99" s="22">
        <v>17.3</v>
      </c>
      <c r="K99" s="63"/>
      <c r="L99" s="23">
        <v>-7.0777406118E-2</v>
      </c>
      <c r="M99" s="23">
        <v>-8.2666977917999998E-2</v>
      </c>
      <c r="N99" s="23">
        <v>-0.20440032992999999</v>
      </c>
      <c r="O99" s="23">
        <v>-0.51000055362999996</v>
      </c>
      <c r="P99" s="49"/>
      <c r="Q99" s="21">
        <v>8.5151676424000001E-3</v>
      </c>
      <c r="R99" s="21">
        <v>7.7416047166999999E-2</v>
      </c>
      <c r="S99" s="49"/>
      <c r="T99" s="52">
        <v>98.716128361000003</v>
      </c>
      <c r="U99" s="54">
        <v>4.0000000000000002E-4</v>
      </c>
      <c r="V99" s="63"/>
      <c r="W99" s="52">
        <v>41772.061000000002</v>
      </c>
      <c r="X99" s="52">
        <v>132062.27377999999</v>
      </c>
      <c r="Y99" s="44">
        <v>0.31630578366072415</v>
      </c>
      <c r="Z99" s="63"/>
      <c r="AA99" s="45">
        <v>0.16</v>
      </c>
      <c r="AB99" s="23">
        <v>0.11098265895953756</v>
      </c>
      <c r="AC99" s="23" t="s">
        <v>153</v>
      </c>
      <c r="AD99" s="53">
        <v>44617</v>
      </c>
    </row>
    <row r="100" spans="1:30" s="5" customFormat="1" ht="15" customHeight="1" x14ac:dyDescent="0.35">
      <c r="A100" s="18"/>
      <c r="B100" s="20" t="s">
        <v>94</v>
      </c>
      <c r="C100" s="19" t="s">
        <v>296</v>
      </c>
      <c r="D100" s="19" t="s">
        <v>192</v>
      </c>
      <c r="E100" s="19" t="s">
        <v>297</v>
      </c>
      <c r="F100" s="19" t="s">
        <v>224</v>
      </c>
      <c r="G100" s="19" t="s">
        <v>221</v>
      </c>
      <c r="H100" s="21">
        <v>6.0000000000000001E-3</v>
      </c>
      <c r="I100" s="63"/>
      <c r="J100" s="22" t="e">
        <v>#N/A</v>
      </c>
      <c r="K100" s="63"/>
      <c r="L100" s="23" t="s">
        <v>427</v>
      </c>
      <c r="M100" s="23" t="s">
        <v>427</v>
      </c>
      <c r="N100" s="23" t="s">
        <v>427</v>
      </c>
      <c r="O100" s="23" t="s">
        <v>427</v>
      </c>
      <c r="P100" s="49"/>
      <c r="Q100" s="21" t="s">
        <v>427</v>
      </c>
      <c r="R100" s="21" t="s">
        <v>427</v>
      </c>
      <c r="S100" s="49"/>
      <c r="T100" s="52" t="s">
        <v>427</v>
      </c>
      <c r="U100" s="54" t="s">
        <v>427</v>
      </c>
      <c r="V100" s="63"/>
      <c r="W100" s="52" t="s">
        <v>427</v>
      </c>
      <c r="X100" s="52" t="s">
        <v>427</v>
      </c>
      <c r="Y100" s="44" t="s">
        <v>372</v>
      </c>
      <c r="Z100" s="63"/>
      <c r="AA100" s="45" t="s">
        <v>427</v>
      </c>
      <c r="AB100" s="23" t="e">
        <v>#VALUE!</v>
      </c>
      <c r="AC100" s="23" t="s">
        <v>156</v>
      </c>
      <c r="AD100" s="53" t="s">
        <v>427</v>
      </c>
    </row>
    <row r="101" spans="1:30" s="5" customFormat="1" ht="15" customHeight="1" x14ac:dyDescent="0.35">
      <c r="A101" s="18"/>
      <c r="B101" s="20" t="s">
        <v>95</v>
      </c>
      <c r="C101" s="19" t="s">
        <v>298</v>
      </c>
      <c r="D101" s="19" t="s">
        <v>226</v>
      </c>
      <c r="E101" s="19" t="s">
        <v>297</v>
      </c>
      <c r="F101" s="19" t="s">
        <v>209</v>
      </c>
      <c r="G101" s="19" t="s">
        <v>213</v>
      </c>
      <c r="H101" s="21">
        <v>5.0000000000000001E-3</v>
      </c>
      <c r="I101" s="63"/>
      <c r="J101" s="22">
        <v>80.959999999999994</v>
      </c>
      <c r="K101" s="63"/>
      <c r="L101" s="23">
        <v>-4.5443212763E-2</v>
      </c>
      <c r="M101" s="23">
        <v>-2.3937548976000001E-3</v>
      </c>
      <c r="N101" s="23">
        <v>-4.2940407626000002E-2</v>
      </c>
      <c r="O101" s="23">
        <v>-0.10656990433000001</v>
      </c>
      <c r="P101" s="49"/>
      <c r="Q101" s="21">
        <v>7.8860861253999999E-3</v>
      </c>
      <c r="R101" s="21">
        <v>8.2169718296000005E-2</v>
      </c>
      <c r="S101" s="49"/>
      <c r="T101" s="52">
        <v>117.04102048999999</v>
      </c>
      <c r="U101" s="54" t="s">
        <v>427</v>
      </c>
      <c r="V101" s="63"/>
      <c r="W101" s="52">
        <v>91133.0288</v>
      </c>
      <c r="X101" s="52">
        <v>135294.02332000001</v>
      </c>
      <c r="Y101" s="44">
        <v>0.67359242162863631</v>
      </c>
      <c r="Z101" s="63"/>
      <c r="AA101" s="45">
        <v>0.67410264200000003</v>
      </c>
      <c r="AB101" s="23">
        <v>9.9916399505928857E-2</v>
      </c>
      <c r="AC101" s="23" t="s">
        <v>153</v>
      </c>
      <c r="AD101" s="53">
        <v>44599</v>
      </c>
    </row>
    <row r="102" spans="1:30" s="5" customFormat="1" ht="15" customHeight="1" x14ac:dyDescent="0.35">
      <c r="A102" s="18"/>
      <c r="B102" s="20" t="s">
        <v>56</v>
      </c>
      <c r="C102" s="19" t="s">
        <v>229</v>
      </c>
      <c r="D102" s="19" t="s">
        <v>226</v>
      </c>
      <c r="E102" s="19" t="s">
        <v>212</v>
      </c>
      <c r="F102" s="19" t="s">
        <v>209</v>
      </c>
      <c r="G102" s="19" t="s">
        <v>230</v>
      </c>
      <c r="H102" s="21">
        <v>2E-3</v>
      </c>
      <c r="I102" s="63"/>
      <c r="J102" s="22">
        <v>20.149999999999999</v>
      </c>
      <c r="K102" s="63"/>
      <c r="L102" s="23">
        <v>-8.4980714852000011E-2</v>
      </c>
      <c r="M102" s="23">
        <v>-0.10939919747999999</v>
      </c>
      <c r="N102" s="23">
        <v>-0.11930534550000001</v>
      </c>
      <c r="O102" s="23">
        <v>-0.22994616866000001</v>
      </c>
      <c r="P102" s="49"/>
      <c r="Q102" s="21">
        <v>4.8499876186000003E-3</v>
      </c>
      <c r="R102" s="21">
        <v>5.5235566918999994E-2</v>
      </c>
      <c r="S102" s="49"/>
      <c r="T102" s="52">
        <v>50.041984262</v>
      </c>
      <c r="U102" s="54" t="s">
        <v>427</v>
      </c>
      <c r="V102" s="63"/>
      <c r="W102" s="52">
        <v>76812.908249999993</v>
      </c>
      <c r="X102" s="52">
        <v>252515.45402</v>
      </c>
      <c r="Y102" s="44">
        <v>0.30419091991065295</v>
      </c>
      <c r="Z102" s="63"/>
      <c r="AA102" s="45">
        <v>0.107330226</v>
      </c>
      <c r="AB102" s="23">
        <v>6.3918745012406963E-2</v>
      </c>
      <c r="AC102" s="23" t="s">
        <v>153</v>
      </c>
      <c r="AD102" s="53">
        <v>44610</v>
      </c>
    </row>
    <row r="103" spans="1:30" s="5" customFormat="1" ht="15" customHeight="1" x14ac:dyDescent="0.35">
      <c r="A103" s="18"/>
      <c r="B103" s="20" t="s">
        <v>62</v>
      </c>
      <c r="C103" s="19" t="s">
        <v>240</v>
      </c>
      <c r="D103" s="19" t="s">
        <v>226</v>
      </c>
      <c r="E103" s="19" t="s">
        <v>212</v>
      </c>
      <c r="F103" s="19" t="s">
        <v>219</v>
      </c>
      <c r="G103" s="19" t="s">
        <v>219</v>
      </c>
      <c r="H103" s="21">
        <v>3.0000000000000001E-3</v>
      </c>
      <c r="I103" s="63"/>
      <c r="J103" s="22">
        <v>60</v>
      </c>
      <c r="K103" s="63"/>
      <c r="L103" s="23">
        <v>-7.6359983322999994E-2</v>
      </c>
      <c r="M103" s="23">
        <v>5.9482230260999996E-2</v>
      </c>
      <c r="N103" s="23">
        <v>8.5261801378000001E-3</v>
      </c>
      <c r="O103" s="23">
        <v>-8.8606396776000004E-2</v>
      </c>
      <c r="P103" s="49"/>
      <c r="Q103" s="21">
        <v>7.4820583295E-3</v>
      </c>
      <c r="R103" s="21">
        <v>0.10767160161</v>
      </c>
      <c r="S103" s="49"/>
      <c r="T103" s="52">
        <v>63.320041967000002</v>
      </c>
      <c r="U103" s="54" t="s">
        <v>427</v>
      </c>
      <c r="V103" s="63"/>
      <c r="W103" s="52">
        <v>84900</v>
      </c>
      <c r="X103" s="52">
        <v>128072.38855</v>
      </c>
      <c r="Y103" s="44">
        <v>0.66290635289318967</v>
      </c>
      <c r="Z103" s="63"/>
      <c r="AA103" s="45">
        <v>0.49</v>
      </c>
      <c r="AB103" s="23">
        <v>9.8000000000000004E-2</v>
      </c>
      <c r="AC103" s="23" t="s">
        <v>153</v>
      </c>
      <c r="AD103" s="53">
        <v>44617</v>
      </c>
    </row>
    <row r="104" spans="1:30" s="5" customFormat="1" ht="15" customHeight="1" x14ac:dyDescent="0.35">
      <c r="A104" s="18"/>
      <c r="B104" s="20" t="s">
        <v>67</v>
      </c>
      <c r="C104" s="19" t="s">
        <v>255</v>
      </c>
      <c r="D104" s="19" t="s">
        <v>226</v>
      </c>
      <c r="E104" s="19" t="s">
        <v>212</v>
      </c>
      <c r="F104" s="19" t="s">
        <v>221</v>
      </c>
      <c r="G104" s="19" t="s">
        <v>221</v>
      </c>
      <c r="H104" s="21">
        <v>3.0000000000000001E-3</v>
      </c>
      <c r="I104" s="63"/>
      <c r="J104" s="22">
        <v>693</v>
      </c>
      <c r="K104" s="63"/>
      <c r="L104" s="23">
        <v>1.8410175900000002E-2</v>
      </c>
      <c r="M104" s="23">
        <v>3.1744822759999999E-2</v>
      </c>
      <c r="N104" s="23">
        <v>-0.14722145466</v>
      </c>
      <c r="O104" s="23">
        <v>-9.6421667350000004E-2</v>
      </c>
      <c r="P104" s="49"/>
      <c r="Q104" s="21">
        <v>1.3768115942000001E-2</v>
      </c>
      <c r="R104" s="21">
        <v>0.10989455671999999</v>
      </c>
      <c r="S104" s="49"/>
      <c r="T104" s="52">
        <v>56.677312458999999</v>
      </c>
      <c r="U104" s="54" t="s">
        <v>427</v>
      </c>
      <c r="V104" s="63"/>
      <c r="W104" s="52">
        <v>70453.152000000002</v>
      </c>
      <c r="X104" s="52">
        <v>113484.92763000001</v>
      </c>
      <c r="Y104" s="44">
        <v>0.62081505862788733</v>
      </c>
      <c r="Z104" s="63"/>
      <c r="AA104" s="45">
        <v>9.5</v>
      </c>
      <c r="AB104" s="23">
        <v>0.16450216450216451</v>
      </c>
      <c r="AC104" s="23" t="s">
        <v>154</v>
      </c>
      <c r="AD104" s="53">
        <v>44599</v>
      </c>
    </row>
    <row r="105" spans="1:30" s="5" customFormat="1" ht="15" customHeight="1" x14ac:dyDescent="0.35">
      <c r="A105" s="18"/>
      <c r="B105" s="20" t="s">
        <v>97</v>
      </c>
      <c r="C105" s="19" t="s">
        <v>301</v>
      </c>
      <c r="D105" s="19" t="s">
        <v>226</v>
      </c>
      <c r="E105" s="19" t="s">
        <v>300</v>
      </c>
      <c r="F105" s="19" t="s">
        <v>209</v>
      </c>
      <c r="G105" s="19" t="s">
        <v>213</v>
      </c>
      <c r="H105" s="21">
        <v>0.02</v>
      </c>
      <c r="I105" s="63"/>
      <c r="J105" s="22">
        <v>309</v>
      </c>
      <c r="K105" s="63"/>
      <c r="L105" s="23">
        <v>-9.9050355441000007E-2</v>
      </c>
      <c r="M105" s="23">
        <v>-0.10327846691999999</v>
      </c>
      <c r="N105" s="23">
        <v>-0.13573710228999999</v>
      </c>
      <c r="O105" s="23">
        <v>-0.32410718199999999</v>
      </c>
      <c r="P105" s="49"/>
      <c r="Q105" s="21">
        <v>7.3243421509999991E-3</v>
      </c>
      <c r="R105" s="21">
        <v>7.0812311399999994E-2</v>
      </c>
      <c r="S105" s="49"/>
      <c r="T105" s="52">
        <v>30.962083443000001</v>
      </c>
      <c r="U105" s="54" t="s">
        <v>427</v>
      </c>
      <c r="V105" s="63"/>
      <c r="W105" s="52">
        <v>61800</v>
      </c>
      <c r="X105" s="52">
        <v>60972.35022</v>
      </c>
      <c r="Y105" s="44">
        <v>1.0135741820187951</v>
      </c>
      <c r="Z105" s="63"/>
      <c r="AA105" s="45">
        <v>2.5307067000000001</v>
      </c>
      <c r="AB105" s="23">
        <v>9.8279871844660208E-2</v>
      </c>
      <c r="AC105" s="23" t="s">
        <v>163</v>
      </c>
      <c r="AD105" s="53">
        <v>44603</v>
      </c>
    </row>
    <row r="106" spans="1:30" s="5" customFormat="1" ht="15" customHeight="1" x14ac:dyDescent="0.35">
      <c r="A106" s="18"/>
      <c r="B106" s="20" t="s">
        <v>79</v>
      </c>
      <c r="C106" s="19" t="s">
        <v>273</v>
      </c>
      <c r="D106" s="19" t="s">
        <v>226</v>
      </c>
      <c r="E106" s="19" t="s">
        <v>196</v>
      </c>
      <c r="F106" s="19" t="s">
        <v>209</v>
      </c>
      <c r="G106" s="19" t="s">
        <v>0</v>
      </c>
      <c r="H106" s="21">
        <v>7.4644805801792414E-3</v>
      </c>
      <c r="I106" s="63"/>
      <c r="J106" s="22">
        <v>1274.98</v>
      </c>
      <c r="K106" s="63"/>
      <c r="L106" s="23">
        <v>6.1003113503999999E-2</v>
      </c>
      <c r="M106" s="23">
        <v>4.3678300201000005E-2</v>
      </c>
      <c r="N106" s="23">
        <v>2.5472068934999998E-2</v>
      </c>
      <c r="O106" s="23">
        <v>2.930088149E-2</v>
      </c>
      <c r="P106" s="49"/>
      <c r="Q106" s="21">
        <v>6.6146862571999998E-3</v>
      </c>
      <c r="R106" s="21">
        <v>5.4163171718000003E-2</v>
      </c>
      <c r="S106" s="49"/>
      <c r="T106" s="52">
        <v>13.976429344</v>
      </c>
      <c r="U106" s="54" t="s">
        <v>427</v>
      </c>
      <c r="V106" s="63"/>
      <c r="W106" s="52">
        <v>83169.495360000001</v>
      </c>
      <c r="X106" s="52">
        <v>112198.42079</v>
      </c>
      <c r="Y106" s="44">
        <v>0.74127153282903169</v>
      </c>
      <c r="Z106" s="63"/>
      <c r="AA106" s="45">
        <v>8</v>
      </c>
      <c r="AB106" s="23">
        <v>7.5295298749784315E-2</v>
      </c>
      <c r="AC106" s="23" t="s">
        <v>162</v>
      </c>
      <c r="AD106" s="53">
        <v>44610</v>
      </c>
    </row>
    <row r="107" spans="1:30" s="5" customFormat="1" ht="15" customHeight="1" x14ac:dyDescent="0.35">
      <c r="A107" s="18"/>
      <c r="B107" s="20" t="s">
        <v>150</v>
      </c>
      <c r="C107" s="19" t="s">
        <v>275</v>
      </c>
      <c r="D107" s="19" t="s">
        <v>226</v>
      </c>
      <c r="E107" s="19" t="s">
        <v>196</v>
      </c>
      <c r="F107" s="19" t="s">
        <v>209</v>
      </c>
      <c r="G107" s="19" t="s">
        <v>266</v>
      </c>
      <c r="H107" s="21">
        <v>5.5000000000000005E-3</v>
      </c>
      <c r="I107" s="63"/>
      <c r="J107" s="22" t="e">
        <v>#N/A</v>
      </c>
      <c r="K107" s="63"/>
      <c r="L107" s="23" t="s">
        <v>427</v>
      </c>
      <c r="M107" s="23" t="s">
        <v>427</v>
      </c>
      <c r="N107" s="23" t="s">
        <v>427</v>
      </c>
      <c r="O107" s="23" t="s">
        <v>427</v>
      </c>
      <c r="P107" s="49"/>
      <c r="Q107" s="21" t="s">
        <v>427</v>
      </c>
      <c r="R107" s="21" t="s">
        <v>427</v>
      </c>
      <c r="S107" s="49"/>
      <c r="T107" s="52" t="s">
        <v>427</v>
      </c>
      <c r="U107" s="54" t="s">
        <v>427</v>
      </c>
      <c r="V107" s="63"/>
      <c r="W107" s="52" t="s">
        <v>427</v>
      </c>
      <c r="X107" s="52" t="s">
        <v>427</v>
      </c>
      <c r="Y107" s="44" t="s">
        <v>372</v>
      </c>
      <c r="Z107" s="63"/>
      <c r="AA107" s="45" t="s">
        <v>427</v>
      </c>
      <c r="AB107" s="23" t="e">
        <v>#VALUE!</v>
      </c>
      <c r="AC107" s="23" t="s">
        <v>162</v>
      </c>
      <c r="AD107" s="53" t="s">
        <v>427</v>
      </c>
    </row>
    <row r="108" spans="1:30" s="5" customFormat="1" ht="15" customHeight="1" x14ac:dyDescent="0.35">
      <c r="A108" s="18"/>
      <c r="B108" s="20" t="s">
        <v>78</v>
      </c>
      <c r="C108" s="19" t="s">
        <v>271</v>
      </c>
      <c r="D108" s="19" t="s">
        <v>226</v>
      </c>
      <c r="E108" s="19" t="s">
        <v>196</v>
      </c>
      <c r="F108" s="19" t="s">
        <v>272</v>
      </c>
      <c r="G108" s="19" t="s">
        <v>244</v>
      </c>
      <c r="H108" s="21">
        <v>2.3E-3</v>
      </c>
      <c r="I108" s="63"/>
      <c r="J108" s="22" t="e">
        <v>#N/A</v>
      </c>
      <c r="K108" s="63"/>
      <c r="L108" s="23" t="s">
        <v>427</v>
      </c>
      <c r="M108" s="23" t="s">
        <v>427</v>
      </c>
      <c r="N108" s="23" t="s">
        <v>427</v>
      </c>
      <c r="O108" s="23" t="s">
        <v>427</v>
      </c>
      <c r="P108" s="49"/>
      <c r="Q108" s="21" t="s">
        <v>427</v>
      </c>
      <c r="R108" s="21" t="s">
        <v>427</v>
      </c>
      <c r="S108" s="49"/>
      <c r="T108" s="52" t="s">
        <v>427</v>
      </c>
      <c r="U108" s="54" t="s">
        <v>427</v>
      </c>
      <c r="V108" s="63"/>
      <c r="W108" s="52" t="s">
        <v>427</v>
      </c>
      <c r="X108" s="52" t="s">
        <v>427</v>
      </c>
      <c r="Y108" s="44" t="s">
        <v>372</v>
      </c>
      <c r="Z108" s="63"/>
      <c r="AA108" s="45" t="s">
        <v>427</v>
      </c>
      <c r="AB108" s="23" t="e">
        <v>#VALUE!</v>
      </c>
      <c r="AC108" s="23" t="s">
        <v>153</v>
      </c>
      <c r="AD108" s="53" t="s">
        <v>427</v>
      </c>
    </row>
    <row r="109" spans="1:30" s="5" customFormat="1" ht="15" customHeight="1" x14ac:dyDescent="0.35">
      <c r="A109" s="18"/>
      <c r="B109" s="20" t="s">
        <v>90</v>
      </c>
      <c r="C109" s="19" t="s">
        <v>290</v>
      </c>
      <c r="D109" s="19" t="s">
        <v>226</v>
      </c>
      <c r="E109" s="19" t="s">
        <v>284</v>
      </c>
      <c r="F109" s="19" t="s">
        <v>224</v>
      </c>
      <c r="G109" s="19" t="s">
        <v>224</v>
      </c>
      <c r="H109" s="21">
        <v>3.4999999999999996E-3</v>
      </c>
      <c r="I109" s="63"/>
      <c r="J109" s="22">
        <v>282.35000000000002</v>
      </c>
      <c r="K109" s="63"/>
      <c r="L109" s="23" t="s">
        <v>427</v>
      </c>
      <c r="M109" s="23">
        <v>-9.7592176241E-2</v>
      </c>
      <c r="N109" s="23">
        <v>-3.8042421372999999E-2</v>
      </c>
      <c r="O109" s="23">
        <v>0.15740010170999999</v>
      </c>
      <c r="P109" s="49"/>
      <c r="Q109" s="21">
        <v>1.5490352245E-3</v>
      </c>
      <c r="R109" s="21">
        <v>5.2544014922000004E-2</v>
      </c>
      <c r="S109" s="49"/>
      <c r="T109" s="52">
        <v>5.6642168853000001</v>
      </c>
      <c r="U109" s="54" t="s">
        <v>427</v>
      </c>
      <c r="V109" s="63"/>
      <c r="W109" s="52">
        <v>15133.112950000001</v>
      </c>
      <c r="X109" s="52">
        <v>37047.298499999997</v>
      </c>
      <c r="Y109" s="44">
        <v>0.4084808761426964</v>
      </c>
      <c r="Z109" s="63"/>
      <c r="AA109" s="45">
        <v>0.47892904453000001</v>
      </c>
      <c r="AB109" s="23">
        <v>2.0354696420612713E-2</v>
      </c>
      <c r="AC109" s="23" t="s">
        <v>154</v>
      </c>
      <c r="AD109" s="53">
        <v>44617</v>
      </c>
    </row>
    <row r="110" spans="1:30" s="5" customFormat="1" ht="15" customHeight="1" x14ac:dyDescent="0.35">
      <c r="A110" s="18"/>
      <c r="B110" s="20" t="s">
        <v>73</v>
      </c>
      <c r="C110" s="19" t="s">
        <v>263</v>
      </c>
      <c r="D110" s="19" t="s">
        <v>192</v>
      </c>
      <c r="E110" s="19" t="s">
        <v>212</v>
      </c>
      <c r="F110" s="19" t="s">
        <v>243</v>
      </c>
      <c r="G110" s="19" t="s">
        <v>264</v>
      </c>
      <c r="H110" s="21">
        <v>5.0000000000000001E-3</v>
      </c>
      <c r="I110" s="63"/>
      <c r="J110" s="22" t="e">
        <v>#N/A</v>
      </c>
      <c r="K110" s="63"/>
      <c r="L110" s="23" t="s">
        <v>427</v>
      </c>
      <c r="M110" s="23" t="s">
        <v>427</v>
      </c>
      <c r="N110" s="23" t="s">
        <v>427</v>
      </c>
      <c r="O110" s="23" t="s">
        <v>427</v>
      </c>
      <c r="P110" s="49"/>
      <c r="Q110" s="21" t="s">
        <v>427</v>
      </c>
      <c r="R110" s="21" t="s">
        <v>427</v>
      </c>
      <c r="S110" s="49"/>
      <c r="T110" s="52" t="s">
        <v>427</v>
      </c>
      <c r="U110" s="54" t="s">
        <v>427</v>
      </c>
      <c r="V110" s="63"/>
      <c r="W110" s="52" t="s">
        <v>427</v>
      </c>
      <c r="X110" s="52" t="s">
        <v>427</v>
      </c>
      <c r="Y110" s="44" t="s">
        <v>372</v>
      </c>
      <c r="Z110" s="63"/>
      <c r="AA110" s="45" t="s">
        <v>427</v>
      </c>
      <c r="AB110" s="23" t="e">
        <v>#VALUE!</v>
      </c>
      <c r="AC110" s="23" t="s">
        <v>153</v>
      </c>
      <c r="AD110" s="53" t="s">
        <v>427</v>
      </c>
    </row>
    <row r="111" spans="1:30" s="5" customFormat="1" ht="15" customHeight="1" x14ac:dyDescent="0.35">
      <c r="A111" s="18"/>
      <c r="B111" s="20" t="s">
        <v>393</v>
      </c>
      <c r="C111" s="19" t="s">
        <v>419</v>
      </c>
      <c r="D111" s="19" t="s">
        <v>192</v>
      </c>
      <c r="E111" s="19" t="s">
        <v>404</v>
      </c>
      <c r="F111" s="19" t="s">
        <v>421</v>
      </c>
      <c r="G111" s="19" t="s">
        <v>422</v>
      </c>
      <c r="H111" s="21">
        <v>1.2500000000000001E-2</v>
      </c>
      <c r="I111" s="63"/>
      <c r="J111" s="22">
        <v>100.81</v>
      </c>
      <c r="K111" s="63"/>
      <c r="L111" s="23">
        <v>3.6369637201E-4</v>
      </c>
      <c r="M111" s="23">
        <v>7.8295923709000001E-2</v>
      </c>
      <c r="N111" s="23">
        <v>2.7755768888E-2</v>
      </c>
      <c r="O111" s="23">
        <v>0.10254729253</v>
      </c>
      <c r="P111" s="49"/>
      <c r="Q111" s="21">
        <v>1.2251298638000001E-2</v>
      </c>
      <c r="R111" s="21">
        <v>0.11128359367</v>
      </c>
      <c r="S111" s="49"/>
      <c r="T111" s="52">
        <v>3559.1978211000001</v>
      </c>
      <c r="U111" s="54">
        <v>1.072E-2</v>
      </c>
      <c r="V111" s="63"/>
      <c r="W111" s="52">
        <v>1113750.6946</v>
      </c>
      <c r="X111" s="52">
        <v>1105317.6809</v>
      </c>
      <c r="Y111" s="44">
        <v>1.0076294931726175</v>
      </c>
      <c r="Z111" s="63"/>
      <c r="AA111" s="45">
        <v>1.25</v>
      </c>
      <c r="AB111" s="23">
        <v>0.14879476242436265</v>
      </c>
      <c r="AC111" s="23" t="s">
        <v>414</v>
      </c>
      <c r="AD111" s="53">
        <v>44617</v>
      </c>
    </row>
    <row r="112" spans="1:30" s="5" customFormat="1" ht="15" customHeight="1" x14ac:dyDescent="0.35">
      <c r="A112" s="18"/>
      <c r="B112" s="20" t="s">
        <v>381</v>
      </c>
      <c r="C112" s="19" t="s">
        <v>420</v>
      </c>
      <c r="D112" s="19" t="s">
        <v>192</v>
      </c>
      <c r="E112" s="19" t="s">
        <v>250</v>
      </c>
      <c r="F112" s="19" t="s">
        <v>272</v>
      </c>
      <c r="G112" s="19" t="s">
        <v>423</v>
      </c>
      <c r="H112" s="21">
        <v>1.3050000000000001E-2</v>
      </c>
      <c r="I112" s="63"/>
      <c r="J112" s="22">
        <v>103.69</v>
      </c>
      <c r="K112" s="63"/>
      <c r="L112" s="23">
        <v>1.4495867748E-2</v>
      </c>
      <c r="M112" s="23">
        <v>7.6874687748999998E-2</v>
      </c>
      <c r="N112" s="23">
        <v>3.3322702304000001E-2</v>
      </c>
      <c r="O112" s="23">
        <v>4.6357538484000003E-2</v>
      </c>
      <c r="P112" s="49"/>
      <c r="Q112" s="21">
        <v>1.0647565579E-2</v>
      </c>
      <c r="R112" s="21">
        <v>0.12013131044</v>
      </c>
      <c r="S112" s="49"/>
      <c r="T112" s="52">
        <v>1300.3757039</v>
      </c>
      <c r="U112" s="54">
        <v>4.6899999999999997E-3</v>
      </c>
      <c r="V112" s="63"/>
      <c r="W112" s="52">
        <v>480519.26478999999</v>
      </c>
      <c r="X112" s="52">
        <v>470505.07449000003</v>
      </c>
      <c r="Y112" s="44">
        <v>1.0212839156110161</v>
      </c>
      <c r="Z112" s="63"/>
      <c r="AA112" s="45">
        <v>1.1000000000000001</v>
      </c>
      <c r="AB112" s="23">
        <v>0.12730253640659661</v>
      </c>
      <c r="AC112" s="23" t="s">
        <v>161</v>
      </c>
      <c r="AD112" s="53">
        <v>44617</v>
      </c>
    </row>
    <row r="113" spans="1:30" s="5" customFormat="1" ht="15" customHeight="1" x14ac:dyDescent="0.35">
      <c r="A113" s="18"/>
      <c r="B113" s="20" t="s">
        <v>105</v>
      </c>
      <c r="C113" s="19" t="s">
        <v>313</v>
      </c>
      <c r="D113" s="19" t="s">
        <v>192</v>
      </c>
      <c r="E113" s="19" t="s">
        <v>250</v>
      </c>
      <c r="F113" s="19" t="s">
        <v>221</v>
      </c>
      <c r="G113" s="19" t="s">
        <v>221</v>
      </c>
      <c r="H113" s="21">
        <v>7.4999999999999997E-3</v>
      </c>
      <c r="I113" s="63"/>
      <c r="J113" s="22">
        <v>12.39</v>
      </c>
      <c r="K113" s="63"/>
      <c r="L113" s="23">
        <v>1.2804403529999999E-2</v>
      </c>
      <c r="M113" s="23">
        <v>-0.20482839480999998</v>
      </c>
      <c r="N113" s="23">
        <v>-1.2135354376000001E-2</v>
      </c>
      <c r="O113" s="23">
        <v>-0.12934844407000001</v>
      </c>
      <c r="P113" s="49"/>
      <c r="Q113" s="21">
        <v>5.6910569105999998E-3</v>
      </c>
      <c r="R113" s="21">
        <v>3.4455626774999998E-2</v>
      </c>
      <c r="S113" s="49"/>
      <c r="T113" s="52">
        <v>6.4699067213000001</v>
      </c>
      <c r="U113" s="54" t="s">
        <v>427</v>
      </c>
      <c r="V113" s="63"/>
      <c r="W113" s="52">
        <v>6391.0593600000002</v>
      </c>
      <c r="X113" s="52">
        <v>11724.556689999999</v>
      </c>
      <c r="Y113" s="44">
        <v>0.54510029922504477</v>
      </c>
      <c r="Z113" s="63"/>
      <c r="AA113" s="45">
        <v>7.0000000000000007E-2</v>
      </c>
      <c r="AB113" s="23">
        <v>6.7796610169491525E-2</v>
      </c>
      <c r="AC113" s="23" t="s">
        <v>164</v>
      </c>
      <c r="AD113" s="53">
        <v>44617</v>
      </c>
    </row>
    <row r="114" spans="1:30" s="5" customFormat="1" ht="15" customHeight="1" x14ac:dyDescent="0.35">
      <c r="A114" s="18"/>
      <c r="B114" s="20" t="s">
        <v>183</v>
      </c>
      <c r="C114" s="19" t="s">
        <v>351</v>
      </c>
      <c r="D114" s="19" t="s">
        <v>226</v>
      </c>
      <c r="E114" s="19" t="s">
        <v>292</v>
      </c>
      <c r="F114" s="19" t="s">
        <v>221</v>
      </c>
      <c r="G114" s="19" t="s">
        <v>221</v>
      </c>
      <c r="H114" s="21">
        <v>6.9999999999999993E-3</v>
      </c>
      <c r="I114" s="63"/>
      <c r="J114" s="22" t="e">
        <v>#N/A</v>
      </c>
      <c r="K114" s="63"/>
      <c r="L114" s="23" t="s">
        <v>427</v>
      </c>
      <c r="M114" s="23" t="s">
        <v>427</v>
      </c>
      <c r="N114" s="23" t="s">
        <v>427</v>
      </c>
      <c r="O114" s="23" t="s">
        <v>427</v>
      </c>
      <c r="P114" s="49"/>
      <c r="Q114" s="21" t="s">
        <v>427</v>
      </c>
      <c r="R114" s="21" t="s">
        <v>427</v>
      </c>
      <c r="S114" s="49"/>
      <c r="T114" s="52" t="s">
        <v>427</v>
      </c>
      <c r="U114" s="54" t="s">
        <v>427</v>
      </c>
      <c r="V114" s="63"/>
      <c r="W114" s="52" t="s">
        <v>427</v>
      </c>
      <c r="X114" s="52" t="s">
        <v>427</v>
      </c>
      <c r="Y114" s="44" t="s">
        <v>372</v>
      </c>
      <c r="Z114" s="63"/>
      <c r="AA114" s="45" t="s">
        <v>427</v>
      </c>
      <c r="AB114" s="23" t="e">
        <v>#VALUE!</v>
      </c>
      <c r="AC114" s="23" t="s">
        <v>153</v>
      </c>
      <c r="AD114" s="53" t="s">
        <v>427</v>
      </c>
    </row>
    <row r="115" spans="1:30" s="5" customFormat="1" ht="15" customHeight="1" x14ac:dyDescent="0.35">
      <c r="A115" s="18"/>
      <c r="B115" s="20" t="s">
        <v>394</v>
      </c>
      <c r="C115" s="19" t="s">
        <v>425</v>
      </c>
      <c r="D115" s="19" t="s">
        <v>192</v>
      </c>
      <c r="E115" s="19" t="s">
        <v>250</v>
      </c>
      <c r="F115" s="19" t="s">
        <v>216</v>
      </c>
      <c r="G115" s="19" t="s">
        <v>426</v>
      </c>
      <c r="H115" s="21">
        <v>0.01</v>
      </c>
      <c r="I115" s="63"/>
      <c r="J115" s="22">
        <v>94.19</v>
      </c>
      <c r="K115" s="63"/>
      <c r="L115" s="23">
        <v>3.4008904822000001E-3</v>
      </c>
      <c r="M115" s="23">
        <v>5.3690224531000003E-2</v>
      </c>
      <c r="N115" s="23">
        <v>-1.2890538592000001E-2</v>
      </c>
      <c r="O115" s="23">
        <v>8.5888541637000007E-2</v>
      </c>
      <c r="P115" s="49"/>
      <c r="Q115" s="21">
        <v>1.0362694301E-2</v>
      </c>
      <c r="R115" s="21">
        <v>0.12948131197000001</v>
      </c>
      <c r="S115" s="49"/>
      <c r="T115" s="52">
        <v>4250.0648117999999</v>
      </c>
      <c r="U115" s="54">
        <v>1.123E-2</v>
      </c>
      <c r="V115" s="63"/>
      <c r="W115" s="52">
        <v>747541.57232000004</v>
      </c>
      <c r="X115" s="52">
        <v>708642.13338000001</v>
      </c>
      <c r="Y115" s="44">
        <v>1.0548929242387295</v>
      </c>
      <c r="Z115" s="63"/>
      <c r="AA115" s="45">
        <v>1</v>
      </c>
      <c r="AB115" s="23">
        <v>0.12740205966663129</v>
      </c>
      <c r="AC115" s="23">
        <v>0.1</v>
      </c>
      <c r="AD115" s="53">
        <v>44617</v>
      </c>
    </row>
    <row r="116" spans="1:30" s="5" customFormat="1" ht="15" customHeight="1" x14ac:dyDescent="0.35">
      <c r="A116" s="18"/>
      <c r="B116" s="20" t="s">
        <v>410</v>
      </c>
      <c r="C116" s="19" t="s">
        <v>424</v>
      </c>
      <c r="D116" s="19" t="s">
        <v>192</v>
      </c>
      <c r="E116" s="19" t="s">
        <v>250</v>
      </c>
      <c r="F116" s="19" t="s">
        <v>209</v>
      </c>
      <c r="G116" s="19" t="s">
        <v>422</v>
      </c>
      <c r="H116" s="21">
        <v>1.2500000000000001E-2</v>
      </c>
      <c r="I116" s="63"/>
      <c r="J116" s="22">
        <v>90.64</v>
      </c>
      <c r="K116" s="63"/>
      <c r="L116" s="23">
        <v>-4.7728507337000001E-2</v>
      </c>
      <c r="M116" s="23">
        <v>0.13536442771000001</v>
      </c>
      <c r="N116" s="23">
        <v>-1.2474073043E-2</v>
      </c>
      <c r="O116" s="23">
        <v>1.5094097922E-2</v>
      </c>
      <c r="P116" s="49"/>
      <c r="Q116" s="21">
        <v>1.3471502591E-2</v>
      </c>
      <c r="R116" s="21">
        <v>0.10335301006</v>
      </c>
      <c r="S116" s="49"/>
      <c r="T116" s="52">
        <v>1334.1416326000001</v>
      </c>
      <c r="U116" s="54">
        <v>5.8299999999999992E-3</v>
      </c>
      <c r="V116" s="63"/>
      <c r="W116" s="52">
        <v>272077.16976000002</v>
      </c>
      <c r="X116" s="52">
        <v>281838.30304999999</v>
      </c>
      <c r="Y116" s="44">
        <v>0.96536619336560414</v>
      </c>
      <c r="Z116" s="63"/>
      <c r="AA116" s="45">
        <v>1.3</v>
      </c>
      <c r="AB116" s="23">
        <v>0.17210944395410416</v>
      </c>
      <c r="AC116" s="23" t="s">
        <v>153</v>
      </c>
      <c r="AD116" s="53">
        <v>44606</v>
      </c>
    </row>
    <row r="117" spans="1:30" s="5" customFormat="1" ht="15" customHeight="1" x14ac:dyDescent="0.35">
      <c r="A117" s="18"/>
      <c r="B117" s="20" t="s">
        <v>411</v>
      </c>
      <c r="C117" s="19" t="s">
        <v>412</v>
      </c>
      <c r="D117" s="19" t="s">
        <v>192</v>
      </c>
      <c r="E117" s="19" t="s">
        <v>404</v>
      </c>
      <c r="F117" s="19" t="s">
        <v>210</v>
      </c>
      <c r="G117" s="19" t="s">
        <v>413</v>
      </c>
      <c r="H117" s="21">
        <v>1.24E-2</v>
      </c>
      <c r="I117" s="63"/>
      <c r="J117" s="22" t="e">
        <v>#N/A</v>
      </c>
      <c r="K117" s="63"/>
      <c r="L117" s="23" t="s">
        <v>427</v>
      </c>
      <c r="M117" s="23" t="s">
        <v>427</v>
      </c>
      <c r="N117" s="23" t="s">
        <v>427</v>
      </c>
      <c r="O117" s="23" t="s">
        <v>427</v>
      </c>
      <c r="P117" s="49"/>
      <c r="Q117" s="21" t="s">
        <v>427</v>
      </c>
      <c r="R117" s="21" t="s">
        <v>427</v>
      </c>
      <c r="S117" s="49"/>
      <c r="T117" s="52" t="s">
        <v>427</v>
      </c>
      <c r="U117" s="54" t="s">
        <v>427</v>
      </c>
      <c r="V117" s="63"/>
      <c r="W117" s="52" t="s">
        <v>427</v>
      </c>
      <c r="X117" s="52" t="s">
        <v>427</v>
      </c>
      <c r="Y117" s="44" t="s">
        <v>372</v>
      </c>
      <c r="Z117" s="63"/>
      <c r="AA117" s="45" t="s">
        <v>427</v>
      </c>
      <c r="AB117" s="23">
        <v>8.7999999999999995E-2</v>
      </c>
      <c r="AC117" s="23" t="s">
        <v>153</v>
      </c>
      <c r="AD117" s="53" t="s">
        <v>427</v>
      </c>
    </row>
    <row r="118" spans="1:30" s="5" customFormat="1" ht="15" customHeight="1" x14ac:dyDescent="0.35">
      <c r="A118" s="18"/>
      <c r="B118" s="20" t="s">
        <v>378</v>
      </c>
      <c r="C118" s="19" t="s">
        <v>395</v>
      </c>
      <c r="D118" s="19" t="s">
        <v>192</v>
      </c>
      <c r="E118" s="19" t="s">
        <v>250</v>
      </c>
      <c r="F118" s="19" t="s">
        <v>210</v>
      </c>
      <c r="G118" s="19" t="s">
        <v>396</v>
      </c>
      <c r="H118" s="21">
        <v>1.1999999999999999E-2</v>
      </c>
      <c r="I118" s="63"/>
      <c r="J118" s="22">
        <v>122.8</v>
      </c>
      <c r="K118" s="63"/>
      <c r="L118" s="23">
        <v>-1.1417733524000001E-2</v>
      </c>
      <c r="M118" s="23">
        <v>5.9847454600000002E-2</v>
      </c>
      <c r="N118" s="23">
        <v>8.3985865967000002E-4</v>
      </c>
      <c r="O118" s="23">
        <v>5.8253339034999997E-2</v>
      </c>
      <c r="P118" s="49"/>
      <c r="Q118" s="21">
        <v>0</v>
      </c>
      <c r="R118" s="21">
        <v>0.13872053872000001</v>
      </c>
      <c r="S118" s="49"/>
      <c r="T118" s="52">
        <v>8019.3231981999998</v>
      </c>
      <c r="U118" s="54">
        <v>2.7200000000000002E-2</v>
      </c>
      <c r="V118" s="63"/>
      <c r="W118" s="52">
        <v>2494367.6201999998</v>
      </c>
      <c r="X118" s="52">
        <v>2389620.3185999999</v>
      </c>
      <c r="Y118" s="44">
        <v>1.043834286469981</v>
      </c>
      <c r="Z118" s="63"/>
      <c r="AA118" s="45">
        <v>0</v>
      </c>
      <c r="AB118" s="23">
        <v>0</v>
      </c>
      <c r="AC118" s="23" t="s">
        <v>154</v>
      </c>
      <c r="AD118" s="53">
        <v>44592</v>
      </c>
    </row>
    <row r="119" spans="1:30" s="5" customFormat="1" ht="15" customHeight="1" x14ac:dyDescent="0.35">
      <c r="A119" s="18" t="s">
        <v>415</v>
      </c>
      <c r="B119" s="20" t="s">
        <v>415</v>
      </c>
      <c r="C119" s="19" t="s">
        <v>417</v>
      </c>
      <c r="D119" s="19" t="s">
        <v>192</v>
      </c>
      <c r="E119" s="19" t="s">
        <v>250</v>
      </c>
      <c r="F119" s="19" t="s">
        <v>209</v>
      </c>
      <c r="G119" s="19" t="s">
        <v>418</v>
      </c>
      <c r="H119" s="21">
        <v>0.01</v>
      </c>
      <c r="I119" s="63"/>
      <c r="J119" s="22">
        <v>101.15</v>
      </c>
      <c r="K119" s="63"/>
      <c r="L119" s="23">
        <v>9.4844372105999993E-3</v>
      </c>
      <c r="M119" s="23">
        <v>9.4929675798999996E-2</v>
      </c>
      <c r="N119" s="23">
        <v>5.6884513184E-2</v>
      </c>
      <c r="O119" s="23" t="s">
        <v>427</v>
      </c>
      <c r="P119" s="49"/>
      <c r="Q119" s="21">
        <v>1.2809143757999998E-2</v>
      </c>
      <c r="R119" s="21" t="s">
        <v>427</v>
      </c>
      <c r="S119" s="49"/>
      <c r="T119" s="52">
        <v>829.87778606999996</v>
      </c>
      <c r="U119" s="54">
        <v>1.7299999999999998E-3</v>
      </c>
      <c r="V119" s="55"/>
      <c r="W119" s="52">
        <v>180822.92165</v>
      </c>
      <c r="X119" s="52">
        <v>173063.75154999999</v>
      </c>
      <c r="Y119" s="44">
        <v>1.0448341725549519</v>
      </c>
      <c r="Z119" s="63"/>
      <c r="AA119" s="45">
        <v>1.3</v>
      </c>
      <c r="AB119" s="23">
        <v>0.15422639644092931</v>
      </c>
      <c r="AC119" s="23" t="s">
        <v>156</v>
      </c>
      <c r="AD119" s="53">
        <v>44606</v>
      </c>
    </row>
    <row r="120" spans="1:30" s="34" customFormat="1" ht="15" customHeight="1" x14ac:dyDescent="0.45">
      <c r="A120" s="5"/>
      <c r="B120" s="46" t="s">
        <v>129</v>
      </c>
      <c r="C120" s="26"/>
      <c r="D120" s="26"/>
      <c r="E120" s="25"/>
      <c r="F120" s="25"/>
      <c r="G120" s="27"/>
      <c r="H120" s="27"/>
      <c r="I120" s="63"/>
      <c r="J120" s="28"/>
      <c r="K120" s="63"/>
      <c r="L120" s="28"/>
      <c r="M120" s="29"/>
      <c r="N120" s="29"/>
      <c r="O120" s="29"/>
      <c r="P120" s="63"/>
      <c r="Q120" s="30"/>
      <c r="R120" s="30"/>
      <c r="S120" s="63"/>
      <c r="T120" s="33"/>
      <c r="U120" s="33"/>
      <c r="V120" s="63"/>
      <c r="W120" s="33"/>
      <c r="X120" s="33"/>
      <c r="Y120" s="33"/>
      <c r="Z120" s="63"/>
      <c r="AA120" s="31"/>
      <c r="AB120" s="31"/>
      <c r="AC120" s="31"/>
      <c r="AD120" s="32"/>
    </row>
    <row r="121" spans="1:30" s="34" customFormat="1" ht="15" customHeight="1" x14ac:dyDescent="0.45">
      <c r="A121" s="5"/>
      <c r="B121" s="46" t="s">
        <v>130</v>
      </c>
      <c r="C121" s="26"/>
      <c r="D121" s="26"/>
      <c r="E121" s="25"/>
      <c r="F121" s="25"/>
      <c r="G121" s="27"/>
      <c r="H121" s="27"/>
      <c r="I121" s="63"/>
      <c r="J121" s="28"/>
      <c r="K121" s="63"/>
      <c r="L121" s="28"/>
      <c r="M121" s="29"/>
      <c r="N121" s="29"/>
      <c r="O121" s="29"/>
      <c r="P121" s="63"/>
      <c r="Q121" s="30"/>
      <c r="R121" s="30"/>
      <c r="S121" s="63"/>
      <c r="T121" s="33"/>
      <c r="U121" s="33"/>
      <c r="V121" s="63"/>
      <c r="W121" s="33"/>
      <c r="X121" s="33"/>
      <c r="Y121" s="33"/>
      <c r="Z121" s="63"/>
      <c r="AA121" s="31"/>
      <c r="AB121" s="31"/>
      <c r="AC121" s="31"/>
      <c r="AD121" s="32"/>
    </row>
    <row r="122" spans="1:30" s="34" customFormat="1" ht="15" customHeight="1" x14ac:dyDescent="0.45">
      <c r="A122" s="5"/>
      <c r="B122" s="46" t="s">
        <v>131</v>
      </c>
      <c r="C122" s="26"/>
      <c r="D122" s="26"/>
      <c r="E122" s="25"/>
      <c r="F122" s="25"/>
      <c r="G122" s="27"/>
      <c r="H122" s="27"/>
      <c r="I122" s="63"/>
      <c r="J122" s="28"/>
      <c r="K122" s="63"/>
      <c r="L122" s="28"/>
      <c r="M122" s="29"/>
      <c r="N122" s="29"/>
      <c r="O122" s="29"/>
      <c r="P122" s="63"/>
      <c r="Q122" s="30"/>
      <c r="R122" s="30"/>
      <c r="S122" s="63"/>
      <c r="T122" s="33"/>
      <c r="U122" s="33"/>
      <c r="V122" s="63"/>
      <c r="W122" s="33"/>
      <c r="X122" s="33"/>
      <c r="Y122" s="33"/>
      <c r="Z122" s="63"/>
      <c r="AA122" s="31"/>
      <c r="AB122" s="31"/>
      <c r="AC122" s="31"/>
      <c r="AD122" s="32"/>
    </row>
    <row r="123" spans="1:30" s="34" customFormat="1" ht="15" customHeight="1" x14ac:dyDescent="0.45">
      <c r="A123" s="5"/>
      <c r="B123" s="47" t="s">
        <v>132</v>
      </c>
      <c r="C123" s="26"/>
      <c r="D123" s="26"/>
      <c r="E123" s="25"/>
      <c r="F123" s="25"/>
      <c r="G123" s="25"/>
      <c r="H123" s="27"/>
      <c r="I123" s="63"/>
      <c r="J123" s="28"/>
      <c r="K123" s="63"/>
      <c r="L123" s="28"/>
      <c r="M123" s="29"/>
      <c r="N123" s="29"/>
      <c r="O123" s="29"/>
      <c r="P123" s="63"/>
      <c r="Q123" s="30"/>
      <c r="R123" s="30"/>
      <c r="S123" s="63"/>
      <c r="T123" s="33"/>
      <c r="U123" s="33"/>
      <c r="V123" s="63"/>
      <c r="W123" s="33"/>
      <c r="X123" s="33"/>
      <c r="Y123" s="33"/>
      <c r="Z123" s="63"/>
      <c r="AA123" s="31"/>
      <c r="AB123" s="31"/>
      <c r="AC123" s="31"/>
      <c r="AD123" s="32"/>
    </row>
    <row r="124" spans="1:30" s="5" customFormat="1" ht="16.5" customHeight="1" x14ac:dyDescent="0.45">
      <c r="B124" s="47" t="s">
        <v>133</v>
      </c>
      <c r="C124" s="26"/>
      <c r="D124" s="26"/>
      <c r="E124" s="25"/>
      <c r="F124" s="25"/>
      <c r="G124" s="25"/>
      <c r="H124" s="27"/>
      <c r="I124" s="63"/>
      <c r="J124" s="28"/>
      <c r="K124" s="63"/>
      <c r="L124" s="28"/>
      <c r="M124" s="29"/>
      <c r="N124" s="29"/>
      <c r="O124" s="29"/>
      <c r="P124" s="63"/>
      <c r="Q124" s="30"/>
      <c r="R124" s="30"/>
      <c r="S124" s="63"/>
      <c r="T124" s="33"/>
      <c r="U124" s="33"/>
      <c r="V124" s="63"/>
      <c r="W124" s="33"/>
      <c r="X124" s="33"/>
      <c r="Y124" s="33"/>
      <c r="Z124" s="63"/>
      <c r="AA124" s="31"/>
      <c r="AB124" s="31"/>
      <c r="AC124" s="31"/>
      <c r="AD124" s="32"/>
    </row>
    <row r="125" spans="1:30" s="5" customFormat="1" ht="16.5" customHeight="1" x14ac:dyDescent="0.45">
      <c r="B125" s="46" t="s">
        <v>134</v>
      </c>
      <c r="C125" s="26"/>
      <c r="D125" s="26"/>
      <c r="E125" s="25"/>
      <c r="F125" s="25"/>
      <c r="G125" s="25"/>
      <c r="H125" s="27"/>
      <c r="I125" s="63"/>
      <c r="J125" s="28"/>
      <c r="K125" s="63"/>
      <c r="L125" s="28"/>
      <c r="M125" s="29"/>
      <c r="N125" s="29"/>
      <c r="O125" s="29"/>
      <c r="P125" s="63"/>
      <c r="Q125" s="30"/>
      <c r="R125" s="30"/>
      <c r="S125" s="63"/>
      <c r="T125" s="33"/>
      <c r="U125" s="33"/>
      <c r="V125" s="63"/>
      <c r="W125" s="33"/>
      <c r="X125" s="33"/>
      <c r="Y125" s="33"/>
      <c r="Z125" s="63"/>
      <c r="AA125" s="31"/>
      <c r="AB125" s="31"/>
      <c r="AC125" s="31"/>
      <c r="AD125" s="32"/>
    </row>
    <row r="126" spans="1:30" s="5" customFormat="1" ht="16.5" customHeight="1" x14ac:dyDescent="0.45">
      <c r="B126" s="46" t="s">
        <v>135</v>
      </c>
      <c r="C126" s="26"/>
      <c r="D126" s="26"/>
      <c r="E126" s="25"/>
      <c r="F126" s="25"/>
      <c r="G126" s="25"/>
      <c r="H126" s="27"/>
      <c r="I126" s="63"/>
      <c r="J126" s="28"/>
      <c r="K126" s="63"/>
      <c r="L126" s="28"/>
      <c r="M126" s="35"/>
      <c r="N126" s="35"/>
      <c r="O126" s="35"/>
      <c r="P126" s="63"/>
      <c r="Q126" s="36"/>
      <c r="R126" s="36"/>
      <c r="S126" s="63"/>
      <c r="T126" s="33"/>
      <c r="U126" s="33"/>
      <c r="V126" s="63"/>
      <c r="W126" s="33"/>
      <c r="X126" s="33"/>
      <c r="Y126" s="33"/>
      <c r="Z126" s="63"/>
      <c r="AA126" s="37"/>
      <c r="AB126" s="37"/>
      <c r="AC126" s="37"/>
      <c r="AD126" s="32"/>
    </row>
    <row r="127" spans="1:30" s="5" customFormat="1" ht="16.5" customHeight="1" x14ac:dyDescent="0.45">
      <c r="B127" s="46" t="s">
        <v>136</v>
      </c>
      <c r="C127" s="26"/>
      <c r="D127" s="26"/>
      <c r="E127" s="25"/>
      <c r="F127" s="25"/>
      <c r="G127" s="25"/>
      <c r="H127" s="27"/>
      <c r="I127" s="63"/>
      <c r="J127" s="28"/>
      <c r="K127" s="63"/>
      <c r="L127" s="28"/>
      <c r="M127" s="29"/>
      <c r="N127" s="29"/>
      <c r="O127" s="29"/>
      <c r="P127" s="63"/>
      <c r="Q127" s="30"/>
      <c r="R127" s="30"/>
      <c r="S127" s="63"/>
      <c r="T127" s="33"/>
      <c r="U127" s="33"/>
      <c r="V127" s="63"/>
      <c r="W127" s="33"/>
      <c r="X127" s="33"/>
      <c r="Y127" s="33"/>
      <c r="Z127" s="63"/>
      <c r="AA127" s="31"/>
      <c r="AB127" s="31"/>
      <c r="AC127" s="31"/>
      <c r="AD127" s="32"/>
    </row>
    <row r="128" spans="1:30" x14ac:dyDescent="0.35">
      <c r="B128" s="46" t="s">
        <v>137</v>
      </c>
      <c r="C128" s="38"/>
      <c r="D128" s="38"/>
      <c r="E128" s="24"/>
      <c r="F128" s="24"/>
      <c r="G128" s="24"/>
      <c r="H128" s="24"/>
      <c r="J128" s="24"/>
      <c r="L128" s="24"/>
      <c r="M128" s="24"/>
      <c r="N128" s="24"/>
      <c r="O128" s="24"/>
      <c r="Q128" s="24"/>
      <c r="R128" s="24"/>
      <c r="T128" s="24"/>
      <c r="U128" s="24"/>
      <c r="W128" s="24"/>
      <c r="X128" s="24"/>
      <c r="Y128" s="24"/>
      <c r="AA128" s="24"/>
      <c r="AB128" s="24"/>
      <c r="AC128" s="24"/>
      <c r="AD128" s="24"/>
    </row>
    <row r="129" spans="2:30" x14ac:dyDescent="0.35">
      <c r="B129" s="46" t="s">
        <v>138</v>
      </c>
      <c r="C129" s="38"/>
      <c r="D129" s="38"/>
      <c r="E129" s="24"/>
      <c r="F129" s="24"/>
      <c r="G129" s="24"/>
      <c r="H129" s="24"/>
      <c r="J129" s="24"/>
      <c r="L129" s="24"/>
      <c r="M129" s="24"/>
      <c r="N129" s="24"/>
      <c r="O129" s="24"/>
      <c r="Q129" s="24"/>
      <c r="R129" s="24"/>
      <c r="T129" s="24"/>
      <c r="U129" s="24"/>
      <c r="W129" s="24"/>
      <c r="X129" s="24"/>
      <c r="Y129" s="24"/>
      <c r="AA129" s="24"/>
      <c r="AB129" s="24"/>
      <c r="AC129" s="24"/>
      <c r="AD129" s="24"/>
    </row>
    <row r="130" spans="2:30" x14ac:dyDescent="0.35">
      <c r="B130" s="47" t="s">
        <v>139</v>
      </c>
      <c r="C130" s="38"/>
      <c r="D130" s="38"/>
      <c r="E130" s="24"/>
      <c r="F130" s="24"/>
      <c r="G130" s="24"/>
      <c r="H130" s="24"/>
      <c r="J130" s="24"/>
      <c r="L130" s="24"/>
      <c r="M130" s="24"/>
      <c r="N130" s="24"/>
      <c r="O130" s="24"/>
      <c r="Q130" s="24"/>
      <c r="R130" s="24"/>
      <c r="T130" s="24"/>
      <c r="U130" s="24"/>
      <c r="W130" s="24"/>
      <c r="X130" s="24"/>
      <c r="Y130" s="24"/>
      <c r="AA130" s="24"/>
      <c r="AB130" s="24"/>
      <c r="AC130" s="24"/>
      <c r="AD130" s="24"/>
    </row>
    <row r="131" spans="2:30" x14ac:dyDescent="0.35">
      <c r="B131" s="46" t="s">
        <v>140</v>
      </c>
      <c r="C131" s="38"/>
      <c r="D131" s="38"/>
      <c r="E131" s="24"/>
      <c r="F131" s="24"/>
      <c r="G131" s="24"/>
      <c r="H131" s="24"/>
      <c r="J131" s="24"/>
      <c r="L131" s="24"/>
      <c r="M131" s="24"/>
      <c r="N131" s="24"/>
      <c r="O131" s="24"/>
      <c r="Q131" s="24"/>
      <c r="R131" s="24"/>
      <c r="T131" s="24"/>
      <c r="U131" s="24"/>
      <c r="W131" s="24"/>
      <c r="X131" s="24"/>
      <c r="Y131" s="24"/>
      <c r="AA131" s="24"/>
      <c r="AB131" s="24"/>
      <c r="AC131" s="24"/>
      <c r="AD131" s="24"/>
    </row>
    <row r="132" spans="2:30" x14ac:dyDescent="0.35">
      <c r="B132" s="46" t="s">
        <v>402</v>
      </c>
      <c r="C132" s="38"/>
      <c r="D132" s="38"/>
      <c r="E132" s="24"/>
      <c r="F132" s="24"/>
      <c r="G132" s="24"/>
      <c r="H132" s="24"/>
      <c r="J132" s="24"/>
      <c r="L132" s="24"/>
      <c r="M132" s="24"/>
      <c r="N132" s="24"/>
      <c r="O132" s="24"/>
      <c r="Q132" s="24"/>
      <c r="R132" s="24"/>
      <c r="T132" s="24"/>
      <c r="U132" s="24"/>
      <c r="W132" s="24"/>
      <c r="X132" s="24"/>
      <c r="Y132" s="24"/>
      <c r="AA132" s="24"/>
      <c r="AB132" s="24"/>
      <c r="AC132" s="24"/>
      <c r="AD132" s="24"/>
    </row>
    <row r="133" spans="2:30" x14ac:dyDescent="0.35">
      <c r="B133" s="46"/>
      <c r="C133" s="38"/>
      <c r="D133" s="38"/>
      <c r="E133" s="24"/>
      <c r="F133" s="24"/>
      <c r="G133" s="24"/>
      <c r="H133" s="24"/>
      <c r="J133" s="24"/>
      <c r="L133" s="24"/>
      <c r="M133" s="24"/>
      <c r="N133" s="24"/>
      <c r="O133" s="24"/>
      <c r="Q133" s="24"/>
      <c r="R133" s="24"/>
      <c r="T133" s="24"/>
      <c r="U133" s="24"/>
      <c r="W133" s="24"/>
      <c r="X133" s="24"/>
      <c r="Y133" s="24"/>
      <c r="AA133" s="24"/>
      <c r="AB133" s="24"/>
      <c r="AC133" s="24"/>
      <c r="AD133" s="24"/>
    </row>
    <row r="134" spans="2:30" x14ac:dyDescent="0.35">
      <c r="B134" s="47" t="s">
        <v>141</v>
      </c>
      <c r="C134" s="38"/>
      <c r="D134" s="38"/>
      <c r="E134" s="24"/>
      <c r="F134" s="24"/>
      <c r="G134" s="24"/>
      <c r="H134" s="24"/>
      <c r="J134" s="24"/>
      <c r="L134" s="24"/>
      <c r="M134" s="24"/>
      <c r="N134" s="24"/>
      <c r="O134" s="24"/>
      <c r="Q134" s="24"/>
      <c r="R134" s="24"/>
      <c r="T134" s="24"/>
      <c r="U134" s="24"/>
      <c r="W134" s="24"/>
      <c r="X134" s="24"/>
      <c r="Y134" s="24"/>
      <c r="AA134" s="24"/>
      <c r="AB134" s="24"/>
      <c r="AC134" s="24"/>
      <c r="AD134" s="24"/>
    </row>
    <row r="135" spans="2:30" x14ac:dyDescent="0.35">
      <c r="B135" s="47" t="s">
        <v>367</v>
      </c>
      <c r="C135" s="38"/>
      <c r="D135" s="38"/>
      <c r="E135" s="24"/>
      <c r="F135" s="24"/>
      <c r="G135" s="24"/>
      <c r="H135" s="24"/>
      <c r="J135" s="24"/>
      <c r="L135" s="24"/>
      <c r="M135" s="24"/>
      <c r="N135" s="24"/>
      <c r="O135" s="24"/>
      <c r="Q135" s="24"/>
      <c r="R135" s="24"/>
      <c r="T135" s="24"/>
      <c r="U135" s="24"/>
      <c r="W135" s="24"/>
      <c r="X135" s="24"/>
      <c r="Y135" s="24"/>
      <c r="AA135" s="24"/>
      <c r="AB135" s="24"/>
      <c r="AC135" s="24"/>
      <c r="AD135" s="24"/>
    </row>
    <row r="136" spans="2:30" x14ac:dyDescent="0.35"/>
    <row r="137" spans="2:30" x14ac:dyDescent="0.35"/>
    <row r="138" spans="2:30" x14ac:dyDescent="0.35"/>
    <row r="139" spans="2:30" x14ac:dyDescent="0.35"/>
    <row r="140" spans="2:30" x14ac:dyDescent="0.35"/>
    <row r="141" spans="2:30" x14ac:dyDescent="0.35"/>
    <row r="142" spans="2:30" x14ac:dyDescent="0.35"/>
    <row r="143" spans="2:30" x14ac:dyDescent="0.35"/>
    <row r="144" spans="2:30" x14ac:dyDescent="0.35"/>
    <row r="145" x14ac:dyDescent="0.35"/>
    <row r="146" x14ac:dyDescent="0.35"/>
    <row r="147" x14ac:dyDescent="0.35"/>
    <row r="148" x14ac:dyDescent="0.35"/>
    <row r="149" x14ac:dyDescent="0.35"/>
    <row r="150" x14ac:dyDescent="0.35"/>
    <row r="151" x14ac:dyDescent="0.35"/>
    <row r="152" x14ac:dyDescent="0.35"/>
    <row r="153" x14ac:dyDescent="0.35"/>
    <row r="154" x14ac:dyDescent="0.35"/>
    <row r="155" x14ac:dyDescent="0.35"/>
    <row r="156" x14ac:dyDescent="0.35"/>
    <row r="157" x14ac:dyDescent="0.35"/>
    <row r="158" x14ac:dyDescent="0.35"/>
    <row r="159" x14ac:dyDescent="0.35"/>
    <row r="160" x14ac:dyDescent="0.35"/>
    <row r="161" x14ac:dyDescent="0.35"/>
    <row r="162" x14ac:dyDescent="0.35"/>
    <row r="163" x14ac:dyDescent="0.35"/>
    <row r="164" x14ac:dyDescent="0.35"/>
    <row r="165" x14ac:dyDescent="0.35"/>
    <row r="166" x14ac:dyDescent="0.35"/>
    <row r="167" x14ac:dyDescent="0.35"/>
    <row r="168" x14ac:dyDescent="0.35"/>
    <row r="169" x14ac:dyDescent="0.35"/>
    <row r="170" x14ac:dyDescent="0.35"/>
    <row r="171" x14ac:dyDescent="0.35"/>
    <row r="172" x14ac:dyDescent="0.35"/>
    <row r="173" x14ac:dyDescent="0.35"/>
    <row r="174" x14ac:dyDescent="0.35"/>
    <row r="175" x14ac:dyDescent="0.35"/>
    <row r="176" x14ac:dyDescent="0.35"/>
    <row r="177" x14ac:dyDescent="0.35"/>
    <row r="178" x14ac:dyDescent="0.35"/>
    <row r="179" x14ac:dyDescent="0.35"/>
    <row r="180" x14ac:dyDescent="0.35"/>
    <row r="181" x14ac:dyDescent="0.35"/>
    <row r="182" x14ac:dyDescent="0.35"/>
    <row r="183" x14ac:dyDescent="0.35"/>
    <row r="184" x14ac:dyDescent="0.35"/>
    <row r="185" x14ac:dyDescent="0.35"/>
    <row r="186" x14ac:dyDescent="0.35"/>
    <row r="187" x14ac:dyDescent="0.35"/>
    <row r="188" x14ac:dyDescent="0.35"/>
    <row r="189" x14ac:dyDescent="0.35"/>
    <row r="190" x14ac:dyDescent="0.35"/>
    <row r="191" x14ac:dyDescent="0.35"/>
    <row r="192" x14ac:dyDescent="0.35"/>
    <row r="193" x14ac:dyDescent="0.35"/>
    <row r="194" x14ac:dyDescent="0.35"/>
    <row r="195" x14ac:dyDescent="0.35"/>
    <row r="196" x14ac:dyDescent="0.35"/>
    <row r="197" x14ac:dyDescent="0.35"/>
    <row r="198" x14ac:dyDescent="0.35"/>
    <row r="199" x14ac:dyDescent="0.35"/>
    <row r="200" x14ac:dyDescent="0.35"/>
    <row r="201" x14ac:dyDescent="0.35"/>
    <row r="202" x14ac:dyDescent="0.35"/>
    <row r="203" x14ac:dyDescent="0.35"/>
    <row r="204" x14ac:dyDescent="0.35"/>
    <row r="205" x14ac:dyDescent="0.35"/>
    <row r="206" x14ac:dyDescent="0.35"/>
    <row r="207" x14ac:dyDescent="0.35"/>
    <row r="208" x14ac:dyDescent="0.35"/>
    <row r="209" x14ac:dyDescent="0.35"/>
    <row r="210" x14ac:dyDescent="0.35"/>
    <row r="211" x14ac:dyDescent="0.35"/>
    <row r="212" x14ac:dyDescent="0.35"/>
    <row r="213" x14ac:dyDescent="0.35"/>
    <row r="214" x14ac:dyDescent="0.35"/>
    <row r="215" x14ac:dyDescent="0.35"/>
    <row r="216" x14ac:dyDescent="0.35"/>
    <row r="217" x14ac:dyDescent="0.35"/>
    <row r="218" x14ac:dyDescent="0.35"/>
    <row r="219" x14ac:dyDescent="0.35"/>
    <row r="220" x14ac:dyDescent="0.35"/>
    <row r="221" x14ac:dyDescent="0.35"/>
    <row r="222" x14ac:dyDescent="0.35"/>
    <row r="223" x14ac:dyDescent="0.35"/>
    <row r="224" x14ac:dyDescent="0.35"/>
    <row r="225" x14ac:dyDescent="0.35"/>
    <row r="226" x14ac:dyDescent="0.35"/>
    <row r="227" x14ac:dyDescent="0.35"/>
    <row r="228" x14ac:dyDescent="0.35"/>
    <row r="229" x14ac:dyDescent="0.35"/>
    <row r="230" x14ac:dyDescent="0.35"/>
    <row r="231" x14ac:dyDescent="0.35"/>
    <row r="232" x14ac:dyDescent="0.35"/>
    <row r="233" x14ac:dyDescent="0.35"/>
    <row r="234" x14ac:dyDescent="0.35"/>
    <row r="235" x14ac:dyDescent="0.35"/>
    <row r="236" x14ac:dyDescent="0.35"/>
    <row r="237" x14ac:dyDescent="0.35"/>
    <row r="238" x14ac:dyDescent="0.35"/>
    <row r="239" x14ac:dyDescent="0.35"/>
    <row r="240" x14ac:dyDescent="0.35"/>
    <row r="241" x14ac:dyDescent="0.35"/>
    <row r="242" x14ac:dyDescent="0.35"/>
    <row r="243" x14ac:dyDescent="0.35"/>
    <row r="244" x14ac:dyDescent="0.35"/>
    <row r="245" x14ac:dyDescent="0.35"/>
    <row r="246" x14ac:dyDescent="0.35"/>
    <row r="247" x14ac:dyDescent="0.35"/>
    <row r="248" x14ac:dyDescent="0.35"/>
    <row r="249" x14ac:dyDescent="0.35"/>
    <row r="250" x14ac:dyDescent="0.35"/>
    <row r="251" x14ac:dyDescent="0.35"/>
    <row r="252" x14ac:dyDescent="0.35"/>
    <row r="253" x14ac:dyDescent="0.35"/>
    <row r="254" x14ac:dyDescent="0.35"/>
    <row r="255" x14ac:dyDescent="0.35"/>
    <row r="256" x14ac:dyDescent="0.35"/>
    <row r="257" x14ac:dyDescent="0.35"/>
    <row r="258" x14ac:dyDescent="0.35"/>
    <row r="259" x14ac:dyDescent="0.35"/>
    <row r="260" x14ac:dyDescent="0.35"/>
    <row r="261" x14ac:dyDescent="0.35"/>
    <row r="262" x14ac:dyDescent="0.35"/>
    <row r="263" x14ac:dyDescent="0.35"/>
    <row r="264" x14ac:dyDescent="0.35"/>
    <row r="265" x14ac:dyDescent="0.35"/>
    <row r="266" x14ac:dyDescent="0.35"/>
    <row r="267" x14ac:dyDescent="0.35"/>
    <row r="268" x14ac:dyDescent="0.35"/>
    <row r="269" x14ac:dyDescent="0.35"/>
    <row r="270" x14ac:dyDescent="0.35"/>
    <row r="271" x14ac:dyDescent="0.35"/>
    <row r="272" x14ac:dyDescent="0.35"/>
    <row r="273" x14ac:dyDescent="0.35"/>
    <row r="274" x14ac:dyDescent="0.35"/>
    <row r="275" x14ac:dyDescent="0.35"/>
    <row r="276" x14ac:dyDescent="0.35"/>
    <row r="277" x14ac:dyDescent="0.35"/>
    <row r="278" x14ac:dyDescent="0.35"/>
    <row r="279" x14ac:dyDescent="0.35"/>
    <row r="280" x14ac:dyDescent="0.35"/>
    <row r="281" x14ac:dyDescent="0.35"/>
    <row r="282" x14ac:dyDescent="0.35"/>
    <row r="283" x14ac:dyDescent="0.35"/>
    <row r="284" x14ac:dyDescent="0.35"/>
    <row r="285" x14ac:dyDescent="0.35"/>
    <row r="286" x14ac:dyDescent="0.35"/>
    <row r="287" x14ac:dyDescent="0.35"/>
    <row r="288" x14ac:dyDescent="0.35"/>
    <row r="289" x14ac:dyDescent="0.35"/>
    <row r="290" x14ac:dyDescent="0.35"/>
    <row r="291" x14ac:dyDescent="0.35"/>
    <row r="292" x14ac:dyDescent="0.35"/>
    <row r="293" x14ac:dyDescent="0.35"/>
    <row r="294" x14ac:dyDescent="0.35"/>
    <row r="295" x14ac:dyDescent="0.35"/>
    <row r="296" x14ac:dyDescent="0.35"/>
    <row r="297" x14ac:dyDescent="0.35"/>
    <row r="298" x14ac:dyDescent="0.35"/>
    <row r="299" x14ac:dyDescent="0.35"/>
    <row r="300" x14ac:dyDescent="0.35"/>
    <row r="301" x14ac:dyDescent="0.35"/>
    <row r="302" x14ac:dyDescent="0.35"/>
    <row r="303" x14ac:dyDescent="0.35"/>
    <row r="304" x14ac:dyDescent="0.35"/>
    <row r="305" x14ac:dyDescent="0.35"/>
    <row r="306" x14ac:dyDescent="0.35"/>
    <row r="307" x14ac:dyDescent="0.35"/>
    <row r="308" x14ac:dyDescent="0.35"/>
    <row r="309" x14ac:dyDescent="0.35"/>
    <row r="310" x14ac:dyDescent="0.35"/>
    <row r="311" x14ac:dyDescent="0.35"/>
    <row r="312" x14ac:dyDescent="0.35"/>
    <row r="313" x14ac:dyDescent="0.35"/>
    <row r="314" x14ac:dyDescent="0.35"/>
    <row r="315" x14ac:dyDescent="0.35"/>
    <row r="316" x14ac:dyDescent="0.35"/>
    <row r="317" x14ac:dyDescent="0.35"/>
    <row r="318" x14ac:dyDescent="0.35"/>
    <row r="319" x14ac:dyDescent="0.35"/>
    <row r="320" x14ac:dyDescent="0.35"/>
    <row r="321" x14ac:dyDescent="0.35"/>
    <row r="322" x14ac:dyDescent="0.35"/>
    <row r="323" x14ac:dyDescent="0.35"/>
    <row r="324" x14ac:dyDescent="0.35"/>
    <row r="325" x14ac:dyDescent="0.35"/>
    <row r="326" x14ac:dyDescent="0.35"/>
    <row r="327" x14ac:dyDescent="0.35"/>
    <row r="328" x14ac:dyDescent="0.35"/>
    <row r="329" x14ac:dyDescent="0.35"/>
    <row r="330" x14ac:dyDescent="0.35"/>
    <row r="331" x14ac:dyDescent="0.35"/>
    <row r="332" x14ac:dyDescent="0.35"/>
    <row r="333" x14ac:dyDescent="0.35"/>
    <row r="334" x14ac:dyDescent="0.35"/>
    <row r="335" x14ac:dyDescent="0.35"/>
    <row r="336" x14ac:dyDescent="0.35"/>
    <row r="337" x14ac:dyDescent="0.35"/>
    <row r="338" x14ac:dyDescent="0.35"/>
    <row r="339" x14ac:dyDescent="0.35"/>
    <row r="340" x14ac:dyDescent="0.35"/>
    <row r="341" x14ac:dyDescent="0.35"/>
    <row r="342" x14ac:dyDescent="0.35"/>
    <row r="343" x14ac:dyDescent="0.35"/>
    <row r="344" x14ac:dyDescent="0.35"/>
    <row r="345" x14ac:dyDescent="0.35"/>
    <row r="346" x14ac:dyDescent="0.35"/>
    <row r="347" x14ac:dyDescent="0.35"/>
    <row r="348" x14ac:dyDescent="0.35"/>
    <row r="349" x14ac:dyDescent="0.35"/>
    <row r="350" x14ac:dyDescent="0.35"/>
    <row r="351" x14ac:dyDescent="0.35"/>
    <row r="352" x14ac:dyDescent="0.35"/>
    <row r="353" x14ac:dyDescent="0.35"/>
    <row r="354" x14ac:dyDescent="0.35"/>
    <row r="355" x14ac:dyDescent="0.35"/>
    <row r="356" x14ac:dyDescent="0.35"/>
    <row r="357" x14ac:dyDescent="0.35"/>
    <row r="358" x14ac:dyDescent="0.35"/>
    <row r="359" x14ac:dyDescent="0.35"/>
    <row r="360" x14ac:dyDescent="0.35"/>
    <row r="361" x14ac:dyDescent="0.35"/>
    <row r="362" x14ac:dyDescent="0.35"/>
    <row r="363" x14ac:dyDescent="0.35"/>
    <row r="364" x14ac:dyDescent="0.35"/>
    <row r="365" x14ac:dyDescent="0.35"/>
    <row r="366" x14ac:dyDescent="0.35"/>
    <row r="367" x14ac:dyDescent="0.35"/>
    <row r="368" x14ac:dyDescent="0.35"/>
    <row r="369" x14ac:dyDescent="0.35"/>
    <row r="370" x14ac:dyDescent="0.35"/>
    <row r="371" x14ac:dyDescent="0.35"/>
    <row r="372" x14ac:dyDescent="0.35"/>
    <row r="373" x14ac:dyDescent="0.35"/>
    <row r="374" x14ac:dyDescent="0.35"/>
    <row r="375" x14ac:dyDescent="0.35"/>
    <row r="376" x14ac:dyDescent="0.35"/>
    <row r="377" x14ac:dyDescent="0.35"/>
    <row r="378" x14ac:dyDescent="0.35"/>
    <row r="379" x14ac:dyDescent="0.35"/>
    <row r="380" x14ac:dyDescent="0.35"/>
    <row r="381" x14ac:dyDescent="0.35"/>
    <row r="382" x14ac:dyDescent="0.35"/>
    <row r="383" x14ac:dyDescent="0.35"/>
    <row r="384" x14ac:dyDescent="0.35"/>
    <row r="385" x14ac:dyDescent="0.35"/>
    <row r="386" x14ac:dyDescent="0.35"/>
    <row r="387" x14ac:dyDescent="0.35"/>
    <row r="388" x14ac:dyDescent="0.35"/>
    <row r="389" x14ac:dyDescent="0.35"/>
    <row r="390" x14ac:dyDescent="0.35"/>
    <row r="391" x14ac:dyDescent="0.35"/>
    <row r="392" x14ac:dyDescent="0.35"/>
    <row r="393" x14ac:dyDescent="0.35"/>
    <row r="394" x14ac:dyDescent="0.35"/>
    <row r="395" x14ac:dyDescent="0.35"/>
    <row r="396" x14ac:dyDescent="0.35"/>
    <row r="397" x14ac:dyDescent="0.35"/>
    <row r="398" x14ac:dyDescent="0.35"/>
    <row r="399" x14ac:dyDescent="0.35"/>
    <row r="400" x14ac:dyDescent="0.35"/>
    <row r="401" x14ac:dyDescent="0.35"/>
    <row r="402" x14ac:dyDescent="0.35"/>
    <row r="403" x14ac:dyDescent="0.35"/>
    <row r="404" x14ac:dyDescent="0.35"/>
    <row r="405" x14ac:dyDescent="0.35"/>
    <row r="406" x14ac:dyDescent="0.35"/>
    <row r="407" x14ac:dyDescent="0.35"/>
    <row r="408" x14ac:dyDescent="0.35"/>
    <row r="409" x14ac:dyDescent="0.35"/>
    <row r="410" x14ac:dyDescent="0.35"/>
    <row r="411" x14ac:dyDescent="0.35"/>
    <row r="412" x14ac:dyDescent="0.35"/>
    <row r="413" x14ac:dyDescent="0.35"/>
    <row r="414" x14ac:dyDescent="0.35"/>
    <row r="415" x14ac:dyDescent="0.35"/>
    <row r="416" x14ac:dyDescent="0.35"/>
    <row r="417" x14ac:dyDescent="0.35"/>
    <row r="418" x14ac:dyDescent="0.35"/>
    <row r="419" x14ac:dyDescent="0.35"/>
    <row r="420" x14ac:dyDescent="0.35"/>
    <row r="421" x14ac:dyDescent="0.35"/>
    <row r="422" x14ac:dyDescent="0.35"/>
    <row r="423" x14ac:dyDescent="0.35"/>
    <row r="424" x14ac:dyDescent="0.35"/>
    <row r="425" x14ac:dyDescent="0.35"/>
    <row r="426" x14ac:dyDescent="0.35"/>
    <row r="427" x14ac:dyDescent="0.35"/>
    <row r="428" x14ac:dyDescent="0.35"/>
    <row r="429" x14ac:dyDescent="0.35"/>
    <row r="430" x14ac:dyDescent="0.35"/>
    <row r="431" x14ac:dyDescent="0.35"/>
    <row r="432" x14ac:dyDescent="0.35"/>
    <row r="433" x14ac:dyDescent="0.35"/>
    <row r="434" x14ac:dyDescent="0.35"/>
    <row r="435" x14ac:dyDescent="0.35"/>
    <row r="436" x14ac:dyDescent="0.35"/>
    <row r="437" x14ac:dyDescent="0.35"/>
    <row r="438" x14ac:dyDescent="0.35"/>
    <row r="439" x14ac:dyDescent="0.35"/>
    <row r="440" x14ac:dyDescent="0.35"/>
    <row r="441" x14ac:dyDescent="0.35"/>
    <row r="442" x14ac:dyDescent="0.35"/>
    <row r="443" x14ac:dyDescent="0.35"/>
    <row r="444" x14ac:dyDescent="0.35"/>
    <row r="445" x14ac:dyDescent="0.35"/>
    <row r="446" x14ac:dyDescent="0.35"/>
    <row r="447" x14ac:dyDescent="0.35"/>
    <row r="448" x14ac:dyDescent="0.35"/>
    <row r="449" x14ac:dyDescent="0.35"/>
    <row r="450" x14ac:dyDescent="0.35"/>
    <row r="451" x14ac:dyDescent="0.35"/>
    <row r="452" x14ac:dyDescent="0.35"/>
    <row r="453" x14ac:dyDescent="0.35"/>
    <row r="454" x14ac:dyDescent="0.35"/>
    <row r="455" x14ac:dyDescent="0.35"/>
    <row r="456" x14ac:dyDescent="0.35"/>
    <row r="457" x14ac:dyDescent="0.35"/>
    <row r="458" x14ac:dyDescent="0.35"/>
    <row r="459" x14ac:dyDescent="0.35"/>
    <row r="460" x14ac:dyDescent="0.35"/>
    <row r="461" x14ac:dyDescent="0.35"/>
    <row r="462" x14ac:dyDescent="0.35"/>
    <row r="463" x14ac:dyDescent="0.35"/>
    <row r="464" x14ac:dyDescent="0.35"/>
    <row r="465" x14ac:dyDescent="0.35"/>
    <row r="466" x14ac:dyDescent="0.35"/>
    <row r="467" x14ac:dyDescent="0.35"/>
    <row r="468" x14ac:dyDescent="0.35"/>
    <row r="469" x14ac:dyDescent="0.35"/>
    <row r="470" x14ac:dyDescent="0.35"/>
    <row r="471" x14ac:dyDescent="0.35"/>
    <row r="472" x14ac:dyDescent="0.35"/>
    <row r="473" x14ac:dyDescent="0.35"/>
    <row r="474" x14ac:dyDescent="0.35"/>
    <row r="475" x14ac:dyDescent="0.35"/>
    <row r="476" x14ac:dyDescent="0.35"/>
    <row r="477" x14ac:dyDescent="0.35"/>
    <row r="478" x14ac:dyDescent="0.35"/>
    <row r="479" x14ac:dyDescent="0.35"/>
    <row r="480" x14ac:dyDescent="0.35"/>
    <row r="481" x14ac:dyDescent="0.35"/>
    <row r="482" x14ac:dyDescent="0.35"/>
    <row r="483" x14ac:dyDescent="0.35"/>
    <row r="484" x14ac:dyDescent="0.35"/>
    <row r="485" x14ac:dyDescent="0.35"/>
    <row r="486" x14ac:dyDescent="0.35"/>
    <row r="487" x14ac:dyDescent="0.35"/>
    <row r="488" x14ac:dyDescent="0.35"/>
    <row r="489" x14ac:dyDescent="0.35"/>
    <row r="490" x14ac:dyDescent="0.35"/>
    <row r="491" x14ac:dyDescent="0.35"/>
    <row r="492" x14ac:dyDescent="0.35"/>
    <row r="493" x14ac:dyDescent="0.35"/>
    <row r="494" x14ac:dyDescent="0.35"/>
    <row r="495" x14ac:dyDescent="0.35"/>
    <row r="496" x14ac:dyDescent="0.35"/>
    <row r="497" x14ac:dyDescent="0.35"/>
    <row r="498" x14ac:dyDescent="0.35"/>
    <row r="499" x14ac:dyDescent="0.35"/>
    <row r="500" x14ac:dyDescent="0.35"/>
    <row r="501" x14ac:dyDescent="0.35"/>
    <row r="502" x14ac:dyDescent="0.35"/>
    <row r="503" x14ac:dyDescent="0.35"/>
    <row r="504" x14ac:dyDescent="0.35"/>
    <row r="505" x14ac:dyDescent="0.35"/>
    <row r="506" x14ac:dyDescent="0.35"/>
    <row r="507" x14ac:dyDescent="0.35"/>
    <row r="508" x14ac:dyDescent="0.35"/>
    <row r="509" x14ac:dyDescent="0.35"/>
    <row r="510" x14ac:dyDescent="0.35"/>
    <row r="511" x14ac:dyDescent="0.35"/>
    <row r="512" x14ac:dyDescent="0.35"/>
    <row r="513" x14ac:dyDescent="0.35"/>
    <row r="514" x14ac:dyDescent="0.35"/>
    <row r="515" x14ac:dyDescent="0.35"/>
    <row r="516" x14ac:dyDescent="0.35"/>
    <row r="517" x14ac:dyDescent="0.35"/>
    <row r="518" x14ac:dyDescent="0.35"/>
    <row r="519" x14ac:dyDescent="0.35"/>
    <row r="520" x14ac:dyDescent="0.35"/>
    <row r="521" x14ac:dyDescent="0.35"/>
    <row r="522" x14ac:dyDescent="0.35"/>
    <row r="523" x14ac:dyDescent="0.35"/>
    <row r="524" x14ac:dyDescent="0.35"/>
    <row r="525" x14ac:dyDescent="0.35"/>
    <row r="526" x14ac:dyDescent="0.35"/>
    <row r="527" x14ac:dyDescent="0.35"/>
    <row r="528" x14ac:dyDescent="0.35"/>
    <row r="529" x14ac:dyDescent="0.35"/>
    <row r="530" x14ac:dyDescent="0.35"/>
    <row r="531" x14ac:dyDescent="0.35"/>
    <row r="532" x14ac:dyDescent="0.35"/>
    <row r="533" x14ac:dyDescent="0.35"/>
    <row r="534" x14ac:dyDescent="0.35"/>
    <row r="535" x14ac:dyDescent="0.35"/>
    <row r="536" x14ac:dyDescent="0.35"/>
    <row r="537" x14ac:dyDescent="0.35"/>
    <row r="538" x14ac:dyDescent="0.35"/>
    <row r="539" x14ac:dyDescent="0.35"/>
    <row r="540" x14ac:dyDescent="0.35"/>
    <row r="541" x14ac:dyDescent="0.35"/>
    <row r="542" x14ac:dyDescent="0.35"/>
    <row r="543" x14ac:dyDescent="0.35"/>
    <row r="544" x14ac:dyDescent="0.35"/>
    <row r="545" x14ac:dyDescent="0.35"/>
    <row r="546" x14ac:dyDescent="0.35"/>
    <row r="547" x14ac:dyDescent="0.35"/>
    <row r="548" x14ac:dyDescent="0.35"/>
    <row r="549" x14ac:dyDescent="0.35"/>
    <row r="550" x14ac:dyDescent="0.35"/>
    <row r="551" x14ac:dyDescent="0.35"/>
    <row r="552" x14ac:dyDescent="0.35"/>
    <row r="553" x14ac:dyDescent="0.35"/>
    <row r="554" x14ac:dyDescent="0.35"/>
    <row r="555" x14ac:dyDescent="0.35"/>
    <row r="556" x14ac:dyDescent="0.35"/>
    <row r="557" x14ac:dyDescent="0.35"/>
    <row r="558" x14ac:dyDescent="0.35"/>
    <row r="559" x14ac:dyDescent="0.35"/>
    <row r="560" x14ac:dyDescent="0.35"/>
    <row r="561" x14ac:dyDescent="0.35"/>
    <row r="562" x14ac:dyDescent="0.35"/>
    <row r="563" x14ac:dyDescent="0.35"/>
    <row r="564" x14ac:dyDescent="0.35"/>
    <row r="565" x14ac:dyDescent="0.35"/>
    <row r="566" x14ac:dyDescent="0.35"/>
    <row r="567" x14ac:dyDescent="0.35"/>
    <row r="568" x14ac:dyDescent="0.35"/>
    <row r="569" x14ac:dyDescent="0.35"/>
    <row r="570" x14ac:dyDescent="0.35"/>
    <row r="571" x14ac:dyDescent="0.35"/>
    <row r="572" x14ac:dyDescent="0.35"/>
    <row r="573" x14ac:dyDescent="0.35"/>
    <row r="574" x14ac:dyDescent="0.35"/>
    <row r="575" x14ac:dyDescent="0.35"/>
    <row r="576" x14ac:dyDescent="0.35"/>
    <row r="577" x14ac:dyDescent="0.35"/>
    <row r="578" x14ac:dyDescent="0.35"/>
    <row r="579" x14ac:dyDescent="0.35"/>
    <row r="580" x14ac:dyDescent="0.35"/>
    <row r="581" x14ac:dyDescent="0.35"/>
    <row r="582" x14ac:dyDescent="0.35"/>
    <row r="583" x14ac:dyDescent="0.35"/>
    <row r="584" x14ac:dyDescent="0.35"/>
    <row r="585" x14ac:dyDescent="0.35"/>
    <row r="586" x14ac:dyDescent="0.35"/>
    <row r="587" x14ac:dyDescent="0.35"/>
    <row r="588" x14ac:dyDescent="0.35"/>
    <row r="589" x14ac:dyDescent="0.35"/>
    <row r="590" x14ac:dyDescent="0.35"/>
    <row r="591" x14ac:dyDescent="0.35"/>
    <row r="592" x14ac:dyDescent="0.35"/>
    <row r="593" x14ac:dyDescent="0.35"/>
    <row r="594" x14ac:dyDescent="0.35"/>
    <row r="595" x14ac:dyDescent="0.35"/>
    <row r="596" x14ac:dyDescent="0.35"/>
    <row r="597" x14ac:dyDescent="0.35"/>
    <row r="598" x14ac:dyDescent="0.35"/>
    <row r="599" x14ac:dyDescent="0.35"/>
    <row r="600" x14ac:dyDescent="0.35"/>
    <row r="601" x14ac:dyDescent="0.35"/>
    <row r="602" x14ac:dyDescent="0.35"/>
    <row r="603" x14ac:dyDescent="0.35"/>
    <row r="604" x14ac:dyDescent="0.35"/>
    <row r="605" x14ac:dyDescent="0.35"/>
    <row r="606" x14ac:dyDescent="0.35"/>
    <row r="607" x14ac:dyDescent="0.35"/>
    <row r="608" x14ac:dyDescent="0.35"/>
    <row r="609" x14ac:dyDescent="0.35"/>
    <row r="610" x14ac:dyDescent="0.35"/>
    <row r="611" x14ac:dyDescent="0.35"/>
    <row r="612" x14ac:dyDescent="0.35"/>
    <row r="613" x14ac:dyDescent="0.35"/>
    <row r="614" x14ac:dyDescent="0.35"/>
    <row r="615" x14ac:dyDescent="0.35"/>
    <row r="616" x14ac:dyDescent="0.35"/>
    <row r="617" x14ac:dyDescent="0.35"/>
    <row r="618" x14ac:dyDescent="0.35"/>
    <row r="619" x14ac:dyDescent="0.35"/>
    <row r="620" x14ac:dyDescent="0.35"/>
    <row r="621" x14ac:dyDescent="0.35"/>
    <row r="622" x14ac:dyDescent="0.35"/>
    <row r="623" x14ac:dyDescent="0.35"/>
    <row r="624" x14ac:dyDescent="0.35"/>
    <row r="625" x14ac:dyDescent="0.35"/>
    <row r="626" x14ac:dyDescent="0.35"/>
    <row r="627" x14ac:dyDescent="0.35"/>
    <row r="628" x14ac:dyDescent="0.35"/>
    <row r="629" x14ac:dyDescent="0.35"/>
    <row r="630" x14ac:dyDescent="0.35"/>
    <row r="631" x14ac:dyDescent="0.35"/>
    <row r="632" x14ac:dyDescent="0.35"/>
    <row r="633" x14ac:dyDescent="0.35"/>
    <row r="634" x14ac:dyDescent="0.35"/>
    <row r="635" x14ac:dyDescent="0.35"/>
    <row r="636" x14ac:dyDescent="0.35"/>
    <row r="637" x14ac:dyDescent="0.35"/>
    <row r="638" x14ac:dyDescent="0.35"/>
    <row r="639" x14ac:dyDescent="0.35"/>
    <row r="640" x14ac:dyDescent="0.35"/>
    <row r="641" x14ac:dyDescent="0.35"/>
    <row r="642" x14ac:dyDescent="0.35"/>
    <row r="643" x14ac:dyDescent="0.35"/>
    <row r="644" x14ac:dyDescent="0.35"/>
    <row r="645" x14ac:dyDescent="0.35"/>
    <row r="646" x14ac:dyDescent="0.35"/>
    <row r="647" x14ac:dyDescent="0.35"/>
    <row r="648" x14ac:dyDescent="0.35"/>
    <row r="649" x14ac:dyDescent="0.35"/>
    <row r="650" x14ac:dyDescent="0.35"/>
    <row r="651" x14ac:dyDescent="0.35"/>
    <row r="652" x14ac:dyDescent="0.35"/>
    <row r="653" x14ac:dyDescent="0.35"/>
    <row r="654" x14ac:dyDescent="0.35"/>
    <row r="655" x14ac:dyDescent="0.35"/>
    <row r="656" x14ac:dyDescent="0.35"/>
    <row r="657" x14ac:dyDescent="0.35"/>
    <row r="658" x14ac:dyDescent="0.35"/>
    <row r="659" x14ac:dyDescent="0.35"/>
    <row r="660" x14ac:dyDescent="0.35"/>
    <row r="661" x14ac:dyDescent="0.35"/>
    <row r="662" x14ac:dyDescent="0.35"/>
    <row r="663" x14ac:dyDescent="0.35"/>
    <row r="664" x14ac:dyDescent="0.35"/>
    <row r="665" x14ac:dyDescent="0.35"/>
    <row r="666" x14ac:dyDescent="0.35"/>
    <row r="667" x14ac:dyDescent="0.35"/>
    <row r="668" x14ac:dyDescent="0.35"/>
    <row r="669" x14ac:dyDescent="0.35"/>
    <row r="670" x14ac:dyDescent="0.35"/>
    <row r="671" x14ac:dyDescent="0.35"/>
    <row r="672" x14ac:dyDescent="0.35"/>
    <row r="673" x14ac:dyDescent="0.35"/>
    <row r="674" x14ac:dyDescent="0.35"/>
    <row r="675" x14ac:dyDescent="0.35"/>
    <row r="676" x14ac:dyDescent="0.35"/>
    <row r="677" x14ac:dyDescent="0.35"/>
    <row r="678" x14ac:dyDescent="0.35"/>
    <row r="679" x14ac:dyDescent="0.35"/>
    <row r="680" x14ac:dyDescent="0.35"/>
    <row r="681" x14ac:dyDescent="0.35"/>
    <row r="682" x14ac:dyDescent="0.35"/>
    <row r="683" x14ac:dyDescent="0.35"/>
    <row r="684" x14ac:dyDescent="0.35"/>
    <row r="685" x14ac:dyDescent="0.35"/>
    <row r="686" x14ac:dyDescent="0.35"/>
    <row r="687" x14ac:dyDescent="0.35"/>
    <row r="688" x14ac:dyDescent="0.35"/>
    <row r="689" x14ac:dyDescent="0.35"/>
    <row r="690" x14ac:dyDescent="0.35"/>
    <row r="691" x14ac:dyDescent="0.35"/>
    <row r="692" x14ac:dyDescent="0.35"/>
    <row r="693" x14ac:dyDescent="0.35"/>
    <row r="694" x14ac:dyDescent="0.35"/>
    <row r="695" x14ac:dyDescent="0.35"/>
    <row r="696" x14ac:dyDescent="0.35"/>
    <row r="697" x14ac:dyDescent="0.35"/>
    <row r="698" x14ac:dyDescent="0.35"/>
    <row r="699" x14ac:dyDescent="0.35"/>
    <row r="700" x14ac:dyDescent="0.35"/>
    <row r="701" x14ac:dyDescent="0.35"/>
    <row r="702" x14ac:dyDescent="0.35"/>
    <row r="703" x14ac:dyDescent="0.35"/>
    <row r="704" x14ac:dyDescent="0.35"/>
    <row r="705" x14ac:dyDescent="0.35"/>
    <row r="706" x14ac:dyDescent="0.35"/>
    <row r="707" x14ac:dyDescent="0.35"/>
    <row r="708" x14ac:dyDescent="0.35"/>
    <row r="709" x14ac:dyDescent="0.35"/>
    <row r="710" x14ac:dyDescent="0.35"/>
    <row r="711" x14ac:dyDescent="0.35"/>
    <row r="712" x14ac:dyDescent="0.35"/>
    <row r="713" x14ac:dyDescent="0.35"/>
    <row r="714" x14ac:dyDescent="0.35"/>
    <row r="715" x14ac:dyDescent="0.35"/>
    <row r="716" x14ac:dyDescent="0.35"/>
    <row r="717" x14ac:dyDescent="0.35"/>
    <row r="718" x14ac:dyDescent="0.35"/>
    <row r="719" x14ac:dyDescent="0.35"/>
    <row r="720" x14ac:dyDescent="0.35"/>
    <row r="721" x14ac:dyDescent="0.35"/>
    <row r="722" x14ac:dyDescent="0.35"/>
    <row r="723" x14ac:dyDescent="0.35"/>
    <row r="724" x14ac:dyDescent="0.35"/>
    <row r="725" x14ac:dyDescent="0.35"/>
    <row r="726" x14ac:dyDescent="0.35"/>
    <row r="727" x14ac:dyDescent="0.35"/>
    <row r="728" x14ac:dyDescent="0.35"/>
    <row r="729" x14ac:dyDescent="0.35"/>
    <row r="730" x14ac:dyDescent="0.35"/>
    <row r="731" x14ac:dyDescent="0.35"/>
    <row r="732" x14ac:dyDescent="0.35"/>
    <row r="733" x14ac:dyDescent="0.35"/>
    <row r="734" x14ac:dyDescent="0.35"/>
    <row r="735" x14ac:dyDescent="0.35"/>
    <row r="736" x14ac:dyDescent="0.35"/>
    <row r="737" x14ac:dyDescent="0.35"/>
    <row r="738" x14ac:dyDescent="0.35"/>
    <row r="739" x14ac:dyDescent="0.35"/>
    <row r="740" x14ac:dyDescent="0.35"/>
    <row r="741" x14ac:dyDescent="0.35"/>
    <row r="742" x14ac:dyDescent="0.35"/>
    <row r="743" x14ac:dyDescent="0.35"/>
    <row r="744" x14ac:dyDescent="0.35"/>
    <row r="745" x14ac:dyDescent="0.35"/>
    <row r="746" x14ac:dyDescent="0.35"/>
    <row r="747" x14ac:dyDescent="0.35"/>
    <row r="748" x14ac:dyDescent="0.35"/>
    <row r="749" x14ac:dyDescent="0.35"/>
    <row r="750" x14ac:dyDescent="0.35"/>
    <row r="751" x14ac:dyDescent="0.35"/>
    <row r="752" x14ac:dyDescent="0.35"/>
    <row r="753" x14ac:dyDescent="0.35"/>
    <row r="754" x14ac:dyDescent="0.35"/>
    <row r="755" x14ac:dyDescent="0.35"/>
    <row r="756" x14ac:dyDescent="0.35"/>
    <row r="757" x14ac:dyDescent="0.35"/>
    <row r="758" x14ac:dyDescent="0.35"/>
    <row r="759" x14ac:dyDescent="0.35"/>
    <row r="760" x14ac:dyDescent="0.35"/>
    <row r="761" x14ac:dyDescent="0.35"/>
    <row r="762" x14ac:dyDescent="0.35"/>
    <row r="763" x14ac:dyDescent="0.35"/>
    <row r="764" x14ac:dyDescent="0.35"/>
    <row r="765" x14ac:dyDescent="0.35"/>
    <row r="766" x14ac:dyDescent="0.35"/>
    <row r="767" x14ac:dyDescent="0.35"/>
    <row r="768" x14ac:dyDescent="0.35"/>
    <row r="769" x14ac:dyDescent="0.35"/>
    <row r="770" x14ac:dyDescent="0.35"/>
    <row r="771" x14ac:dyDescent="0.35"/>
    <row r="772" x14ac:dyDescent="0.35"/>
    <row r="773" x14ac:dyDescent="0.35"/>
    <row r="774" x14ac:dyDescent="0.35"/>
    <row r="775" x14ac:dyDescent="0.35"/>
    <row r="776" x14ac:dyDescent="0.35"/>
    <row r="777" x14ac:dyDescent="0.35"/>
    <row r="778" x14ac:dyDescent="0.35"/>
    <row r="779" x14ac:dyDescent="0.35"/>
    <row r="780" x14ac:dyDescent="0.35"/>
    <row r="781" x14ac:dyDescent="0.35"/>
    <row r="782" x14ac:dyDescent="0.35"/>
    <row r="783" x14ac:dyDescent="0.35"/>
    <row r="784" x14ac:dyDescent="0.35"/>
    <row r="785" x14ac:dyDescent="0.35"/>
    <row r="786" x14ac:dyDescent="0.35"/>
    <row r="787" x14ac:dyDescent="0.35"/>
    <row r="788" x14ac:dyDescent="0.35"/>
    <row r="789" x14ac:dyDescent="0.35"/>
    <row r="790" x14ac:dyDescent="0.35"/>
    <row r="791" x14ac:dyDescent="0.35"/>
    <row r="792" x14ac:dyDescent="0.35"/>
    <row r="793" x14ac:dyDescent="0.35"/>
    <row r="794" x14ac:dyDescent="0.35"/>
    <row r="795" x14ac:dyDescent="0.35"/>
    <row r="796" x14ac:dyDescent="0.35"/>
    <row r="797" x14ac:dyDescent="0.35"/>
    <row r="798" x14ac:dyDescent="0.35"/>
    <row r="799" x14ac:dyDescent="0.35"/>
    <row r="800" x14ac:dyDescent="0.35"/>
    <row r="801" x14ac:dyDescent="0.35"/>
    <row r="802" x14ac:dyDescent="0.35"/>
    <row r="803" x14ac:dyDescent="0.35"/>
    <row r="804" x14ac:dyDescent="0.35"/>
    <row r="805" x14ac:dyDescent="0.35"/>
    <row r="806" x14ac:dyDescent="0.35"/>
    <row r="807" x14ac:dyDescent="0.35"/>
    <row r="808" x14ac:dyDescent="0.35"/>
    <row r="809" x14ac:dyDescent="0.35"/>
    <row r="810" x14ac:dyDescent="0.35"/>
    <row r="811" x14ac:dyDescent="0.35"/>
    <row r="812" x14ac:dyDescent="0.35"/>
    <row r="813" x14ac:dyDescent="0.35"/>
    <row r="814" x14ac:dyDescent="0.35"/>
    <row r="815" x14ac:dyDescent="0.35"/>
    <row r="816" x14ac:dyDescent="0.35"/>
    <row r="817" x14ac:dyDescent="0.35"/>
    <row r="818" x14ac:dyDescent="0.35"/>
    <row r="819" x14ac:dyDescent="0.35"/>
    <row r="820" x14ac:dyDescent="0.35"/>
    <row r="821" x14ac:dyDescent="0.35"/>
    <row r="822" x14ac:dyDescent="0.35"/>
    <row r="823" x14ac:dyDescent="0.35"/>
    <row r="824" x14ac:dyDescent="0.35"/>
    <row r="825" x14ac:dyDescent="0.35"/>
    <row r="826" x14ac:dyDescent="0.35"/>
    <row r="827" x14ac:dyDescent="0.35"/>
    <row r="828" x14ac:dyDescent="0.35"/>
    <row r="829" x14ac:dyDescent="0.35"/>
    <row r="830" x14ac:dyDescent="0.35"/>
    <row r="831" x14ac:dyDescent="0.35"/>
    <row r="832" x14ac:dyDescent="0.35"/>
    <row r="833" x14ac:dyDescent="0.35"/>
    <row r="834" x14ac:dyDescent="0.35"/>
    <row r="835" x14ac:dyDescent="0.35"/>
    <row r="836" x14ac:dyDescent="0.35"/>
    <row r="837" x14ac:dyDescent="0.35"/>
    <row r="838" x14ac:dyDescent="0.35"/>
    <row r="839" x14ac:dyDescent="0.35"/>
    <row r="840" x14ac:dyDescent="0.35"/>
    <row r="841" x14ac:dyDescent="0.35"/>
    <row r="842" x14ac:dyDescent="0.35"/>
    <row r="843" x14ac:dyDescent="0.35"/>
    <row r="844" x14ac:dyDescent="0.35"/>
    <row r="845" x14ac:dyDescent="0.35"/>
    <row r="846" x14ac:dyDescent="0.35"/>
    <row r="847" x14ac:dyDescent="0.35"/>
    <row r="848" x14ac:dyDescent="0.35"/>
    <row r="849" x14ac:dyDescent="0.35"/>
    <row r="850" x14ac:dyDescent="0.35"/>
    <row r="851" x14ac:dyDescent="0.35"/>
    <row r="852" x14ac:dyDescent="0.35"/>
    <row r="853" x14ac:dyDescent="0.35"/>
    <row r="854" x14ac:dyDescent="0.35"/>
    <row r="855" x14ac:dyDescent="0.35"/>
    <row r="856" x14ac:dyDescent="0.35"/>
    <row r="857" x14ac:dyDescent="0.35"/>
    <row r="858" x14ac:dyDescent="0.35"/>
    <row r="859" x14ac:dyDescent="0.35"/>
    <row r="860" x14ac:dyDescent="0.35"/>
    <row r="861" x14ac:dyDescent="0.35"/>
    <row r="862" x14ac:dyDescent="0.35"/>
    <row r="863" x14ac:dyDescent="0.35"/>
    <row r="864" x14ac:dyDescent="0.35"/>
    <row r="865" x14ac:dyDescent="0.35"/>
    <row r="866" x14ac:dyDescent="0.35"/>
    <row r="867" x14ac:dyDescent="0.35"/>
    <row r="868" x14ac:dyDescent="0.35"/>
    <row r="869" x14ac:dyDescent="0.35"/>
    <row r="870" x14ac:dyDescent="0.35"/>
    <row r="871" x14ac:dyDescent="0.35"/>
    <row r="872" x14ac:dyDescent="0.35"/>
    <row r="873" x14ac:dyDescent="0.35"/>
    <row r="874" x14ac:dyDescent="0.35"/>
    <row r="875" x14ac:dyDescent="0.35"/>
    <row r="876" x14ac:dyDescent="0.35"/>
    <row r="877" x14ac:dyDescent="0.35"/>
    <row r="878" x14ac:dyDescent="0.35"/>
    <row r="879" x14ac:dyDescent="0.35"/>
    <row r="880" x14ac:dyDescent="0.35"/>
    <row r="881" x14ac:dyDescent="0.35"/>
    <row r="882" x14ac:dyDescent="0.35"/>
    <row r="883" x14ac:dyDescent="0.35"/>
    <row r="884" x14ac:dyDescent="0.35"/>
    <row r="885" x14ac:dyDescent="0.35"/>
    <row r="886" x14ac:dyDescent="0.35"/>
    <row r="887" x14ac:dyDescent="0.35"/>
    <row r="888" x14ac:dyDescent="0.35"/>
    <row r="889" x14ac:dyDescent="0.35"/>
    <row r="890" x14ac:dyDescent="0.35"/>
    <row r="891" x14ac:dyDescent="0.35"/>
    <row r="892" x14ac:dyDescent="0.35"/>
    <row r="893" x14ac:dyDescent="0.35"/>
    <row r="894" x14ac:dyDescent="0.35"/>
    <row r="895" x14ac:dyDescent="0.35"/>
    <row r="896" x14ac:dyDescent="0.35"/>
    <row r="897" x14ac:dyDescent="0.35"/>
    <row r="898" x14ac:dyDescent="0.35"/>
    <row r="899" x14ac:dyDescent="0.35"/>
    <row r="900" x14ac:dyDescent="0.35"/>
    <row r="901" x14ac:dyDescent="0.35"/>
    <row r="902" x14ac:dyDescent="0.35"/>
    <row r="903" x14ac:dyDescent="0.35"/>
    <row r="904" x14ac:dyDescent="0.35"/>
    <row r="905" x14ac:dyDescent="0.35"/>
    <row r="906" x14ac:dyDescent="0.35"/>
    <row r="907" x14ac:dyDescent="0.35"/>
    <row r="908" x14ac:dyDescent="0.35"/>
    <row r="909" x14ac:dyDescent="0.35"/>
    <row r="910" x14ac:dyDescent="0.35"/>
    <row r="911" x14ac:dyDescent="0.35"/>
    <row r="912" x14ac:dyDescent="0.35"/>
    <row r="913" x14ac:dyDescent="0.35"/>
    <row r="914" x14ac:dyDescent="0.35"/>
    <row r="915" x14ac:dyDescent="0.35"/>
    <row r="916" x14ac:dyDescent="0.35"/>
    <row r="917" x14ac:dyDescent="0.35"/>
    <row r="918" x14ac:dyDescent="0.35"/>
    <row r="919" x14ac:dyDescent="0.35"/>
    <row r="920" x14ac:dyDescent="0.35"/>
    <row r="921" x14ac:dyDescent="0.35"/>
    <row r="922" x14ac:dyDescent="0.35"/>
    <row r="923" x14ac:dyDescent="0.35"/>
    <row r="924" x14ac:dyDescent="0.35"/>
    <row r="925" x14ac:dyDescent="0.35"/>
    <row r="926" x14ac:dyDescent="0.35"/>
    <row r="927" x14ac:dyDescent="0.35"/>
    <row r="928" x14ac:dyDescent="0.35"/>
    <row r="929" x14ac:dyDescent="0.35"/>
    <row r="930" x14ac:dyDescent="0.35"/>
    <row r="931" x14ac:dyDescent="0.35"/>
    <row r="932" x14ac:dyDescent="0.35"/>
    <row r="933" x14ac:dyDescent="0.35"/>
    <row r="934" x14ac:dyDescent="0.35"/>
    <row r="935" x14ac:dyDescent="0.35"/>
    <row r="936" x14ac:dyDescent="0.35"/>
    <row r="937" x14ac:dyDescent="0.35"/>
    <row r="938" x14ac:dyDescent="0.35"/>
    <row r="939" x14ac:dyDescent="0.35"/>
    <row r="940" x14ac:dyDescent="0.35"/>
    <row r="941" x14ac:dyDescent="0.35"/>
    <row r="942" x14ac:dyDescent="0.35"/>
    <row r="943" x14ac:dyDescent="0.35"/>
    <row r="944" x14ac:dyDescent="0.35"/>
    <row r="945" x14ac:dyDescent="0.35"/>
    <row r="946" x14ac:dyDescent="0.35"/>
    <row r="947" x14ac:dyDescent="0.35"/>
    <row r="948" x14ac:dyDescent="0.35"/>
    <row r="949" x14ac:dyDescent="0.35"/>
    <row r="950" x14ac:dyDescent="0.35"/>
    <row r="951" x14ac:dyDescent="0.35"/>
    <row r="952" x14ac:dyDescent="0.35"/>
    <row r="953" x14ac:dyDescent="0.35"/>
    <row r="954" x14ac:dyDescent="0.35"/>
    <row r="955" x14ac:dyDescent="0.35"/>
    <row r="956" x14ac:dyDescent="0.35"/>
    <row r="957" x14ac:dyDescent="0.35"/>
    <row r="958" x14ac:dyDescent="0.35"/>
    <row r="959" x14ac:dyDescent="0.35"/>
    <row r="960" ht="14.5" hidden="1" customHeight="1" x14ac:dyDescent="0.35"/>
    <row r="961" ht="14.5" hidden="1" customHeight="1" x14ac:dyDescent="0.35"/>
    <row r="962" ht="14.5" hidden="1" customHeight="1" x14ac:dyDescent="0.35"/>
    <row r="963" ht="14.5" hidden="1" customHeight="1" x14ac:dyDescent="0.35"/>
    <row r="964" ht="14.5" hidden="1" customHeight="1" x14ac:dyDescent="0.35"/>
    <row r="965" ht="14.5" hidden="1" customHeight="1" x14ac:dyDescent="0.35"/>
    <row r="966" ht="14.5" hidden="1" customHeight="1" x14ac:dyDescent="0.35"/>
    <row r="967" ht="14.5" hidden="1" customHeight="1" x14ac:dyDescent="0.35"/>
    <row r="968" ht="14.5" hidden="1" customHeight="1" x14ac:dyDescent="0.35"/>
    <row r="969" ht="14.5" hidden="1" customHeight="1" x14ac:dyDescent="0.35"/>
    <row r="970" ht="14.5" hidden="1" customHeight="1" x14ac:dyDescent="0.35"/>
    <row r="971" ht="14.5" hidden="1" customHeight="1" x14ac:dyDescent="0.35"/>
    <row r="972" ht="14.5" hidden="1" customHeight="1" x14ac:dyDescent="0.35"/>
    <row r="973" ht="14.5" hidden="1" customHeight="1" x14ac:dyDescent="0.35"/>
    <row r="974" ht="14.5" hidden="1" customHeight="1" x14ac:dyDescent="0.35"/>
    <row r="975" ht="14.5" hidden="1" customHeight="1" x14ac:dyDescent="0.35"/>
    <row r="976" ht="14.5" hidden="1" customHeight="1" x14ac:dyDescent="0.35"/>
    <row r="977" ht="14.5" hidden="1" customHeight="1" x14ac:dyDescent="0.35"/>
    <row r="978" ht="14.5" hidden="1" customHeight="1" x14ac:dyDescent="0.35"/>
    <row r="979" ht="14.5" hidden="1" customHeight="1" x14ac:dyDescent="0.35"/>
    <row r="980" ht="14.5" hidden="1" customHeight="1" x14ac:dyDescent="0.35"/>
    <row r="981" ht="14.5" hidden="1" customHeight="1" x14ac:dyDescent="0.35"/>
    <row r="982" ht="14.5" hidden="1" customHeight="1" x14ac:dyDescent="0.35"/>
    <row r="983" ht="14.5" hidden="1" customHeight="1" x14ac:dyDescent="0.35"/>
    <row r="984" ht="14.5" hidden="1" customHeight="1" x14ac:dyDescent="0.35"/>
    <row r="985" ht="14.5" hidden="1" customHeight="1" x14ac:dyDescent="0.35"/>
    <row r="986" ht="14.5" hidden="1" customHeight="1" x14ac:dyDescent="0.35"/>
    <row r="987" ht="14.5" hidden="1" customHeight="1" x14ac:dyDescent="0.35"/>
    <row r="988" ht="14.5" hidden="1" customHeight="1" x14ac:dyDescent="0.35"/>
    <row r="989" ht="14.5" hidden="1" customHeight="1" x14ac:dyDescent="0.35"/>
    <row r="990" ht="14.5" hidden="1" customHeight="1" x14ac:dyDescent="0.35"/>
    <row r="991" ht="14.5" hidden="1" customHeight="1" x14ac:dyDescent="0.35"/>
    <row r="992" ht="14.5" hidden="1" customHeight="1" x14ac:dyDescent="0.35"/>
    <row r="993" ht="14.5" hidden="1" customHeight="1" x14ac:dyDescent="0.35"/>
    <row r="994" ht="14.5" hidden="1" customHeight="1" x14ac:dyDescent="0.35"/>
    <row r="995" ht="14.5" hidden="1" customHeight="1" x14ac:dyDescent="0.35"/>
    <row r="996" ht="14.5" hidden="1" customHeight="1" x14ac:dyDescent="0.35"/>
    <row r="997" ht="14.5" hidden="1" customHeight="1" x14ac:dyDescent="0.35"/>
    <row r="998" ht="14.5" hidden="1" customHeight="1" x14ac:dyDescent="0.35"/>
    <row r="999" ht="14.5" hidden="1" customHeight="1" x14ac:dyDescent="0.35"/>
    <row r="1000" ht="14.5" hidden="1" customHeight="1" x14ac:dyDescent="0.35"/>
    <row r="1001" ht="14.5" hidden="1" customHeight="1" x14ac:dyDescent="0.35"/>
    <row r="1002" ht="14.5" hidden="1" customHeight="1" x14ac:dyDescent="0.35"/>
    <row r="1003" ht="14.5" hidden="1" customHeight="1" x14ac:dyDescent="0.35"/>
    <row r="1004" ht="14.5" hidden="1" customHeight="1" x14ac:dyDescent="0.35"/>
    <row r="1005" ht="14.5" hidden="1" customHeight="1" x14ac:dyDescent="0.35"/>
    <row r="1006" ht="14.5" hidden="1" customHeight="1" x14ac:dyDescent="0.35"/>
    <row r="1007" ht="14.5" hidden="1" customHeight="1" x14ac:dyDescent="0.35"/>
    <row r="1008" ht="14.5" hidden="1" customHeight="1" x14ac:dyDescent="0.35"/>
    <row r="1009" ht="14.5" hidden="1" customHeight="1" x14ac:dyDescent="0.35"/>
    <row r="1010" ht="14.5" hidden="1" customHeight="1" x14ac:dyDescent="0.35"/>
    <row r="1011" ht="14.5" hidden="1" customHeight="1" x14ac:dyDescent="0.35"/>
    <row r="1012" ht="14.5" hidden="1" customHeight="1" x14ac:dyDescent="0.35"/>
    <row r="1013" ht="14.5" hidden="1" customHeight="1" x14ac:dyDescent="0.35"/>
    <row r="1014" ht="14.5" hidden="1" customHeight="1" x14ac:dyDescent="0.35"/>
    <row r="1015" ht="14.5" hidden="1" customHeight="1" x14ac:dyDescent="0.35"/>
    <row r="1016" ht="14.5" hidden="1" customHeight="1" x14ac:dyDescent="0.35"/>
    <row r="1017" ht="14.5" hidden="1" customHeight="1" x14ac:dyDescent="0.35"/>
    <row r="1018" ht="14.5" hidden="1" customHeight="1" x14ac:dyDescent="0.35"/>
    <row r="1019" ht="14.5" hidden="1" customHeight="1" x14ac:dyDescent="0.35"/>
    <row r="1020" ht="14.5" hidden="1" customHeight="1" x14ac:dyDescent="0.35"/>
    <row r="1021" ht="14.5" hidden="1" customHeight="1" x14ac:dyDescent="0.35"/>
    <row r="1022" x14ac:dyDescent="0.35"/>
    <row r="1023" x14ac:dyDescent="0.35"/>
    <row r="1024" ht="14.5" hidden="1" customHeight="1" x14ac:dyDescent="0.35"/>
    <row r="1025" ht="14.5" hidden="1" customHeight="1" x14ac:dyDescent="0.35"/>
    <row r="1026" ht="14.5" hidden="1" customHeight="1" x14ac:dyDescent="0.35"/>
    <row r="1027" ht="14.5" hidden="1" customHeight="1" x14ac:dyDescent="0.35"/>
    <row r="1028" ht="14.5" hidden="1" customHeight="1" x14ac:dyDescent="0.35"/>
    <row r="1029" ht="14.5" hidden="1" customHeight="1" x14ac:dyDescent="0.35"/>
    <row r="1030" ht="14.5" hidden="1" customHeight="1" x14ac:dyDescent="0.35"/>
    <row r="1031" ht="14.5" hidden="1" customHeight="1" x14ac:dyDescent="0.35"/>
    <row r="1032" ht="14.5" hidden="1" customHeight="1" x14ac:dyDescent="0.35"/>
    <row r="1033" ht="14.5" hidden="1" customHeight="1" x14ac:dyDescent="0.35"/>
    <row r="1034" ht="14.5" hidden="1" customHeight="1" x14ac:dyDescent="0.35"/>
    <row r="1035" ht="14.5" hidden="1" customHeight="1" x14ac:dyDescent="0.35"/>
    <row r="1036" ht="14.5" hidden="1" customHeight="1" x14ac:dyDescent="0.35"/>
    <row r="1037" ht="14.5" hidden="1" customHeight="1" x14ac:dyDescent="0.35"/>
    <row r="1038" ht="14.5" hidden="1" customHeight="1" x14ac:dyDescent="0.35"/>
    <row r="1039" ht="14.5" hidden="1" customHeight="1" x14ac:dyDescent="0.35"/>
    <row r="1040" ht="14.5" hidden="1" customHeight="1" x14ac:dyDescent="0.35"/>
    <row r="1041" ht="14.5" hidden="1" customHeight="1" x14ac:dyDescent="0.35"/>
    <row r="1042" ht="14.5" hidden="1" customHeight="1" x14ac:dyDescent="0.35"/>
    <row r="1043" ht="14.5" hidden="1" customHeight="1" x14ac:dyDescent="0.35"/>
    <row r="1044" ht="14.5" hidden="1" customHeight="1" x14ac:dyDescent="0.35"/>
    <row r="1045" ht="14.5" hidden="1" customHeight="1" x14ac:dyDescent="0.35"/>
    <row r="1046" ht="14.5" hidden="1" customHeight="1" x14ac:dyDescent="0.35"/>
    <row r="1047" ht="14.5" hidden="1" customHeight="1" x14ac:dyDescent="0.35"/>
    <row r="1048" ht="14.5" hidden="1" customHeight="1" x14ac:dyDescent="0.35"/>
    <row r="1049" ht="14.5" hidden="1" customHeight="1" x14ac:dyDescent="0.35"/>
    <row r="1050" ht="14.5" hidden="1" customHeight="1" x14ac:dyDescent="0.35"/>
    <row r="1051" ht="14.5" hidden="1" customHeight="1" x14ac:dyDescent="0.35"/>
    <row r="1052" ht="14.5" hidden="1" customHeight="1" x14ac:dyDescent="0.35"/>
    <row r="1053" ht="14.5" hidden="1" customHeight="1" x14ac:dyDescent="0.35"/>
    <row r="1054" ht="14.5" hidden="1" customHeight="1" x14ac:dyDescent="0.35"/>
    <row r="1055" ht="14.5" hidden="1" customHeight="1" x14ac:dyDescent="0.35"/>
    <row r="1056" ht="14.5" hidden="1" customHeight="1" x14ac:dyDescent="0.35"/>
    <row r="1057" ht="14.5" hidden="1" customHeight="1" x14ac:dyDescent="0.35"/>
    <row r="1058" ht="14.5" hidden="1" customHeight="1" x14ac:dyDescent="0.35"/>
    <row r="1059" ht="14.5" hidden="1" customHeight="1" x14ac:dyDescent="0.35"/>
    <row r="1060" ht="14.5" hidden="1" customHeight="1" x14ac:dyDescent="0.35"/>
    <row r="1061" ht="14.5" hidden="1" customHeight="1" x14ac:dyDescent="0.35"/>
    <row r="1062" ht="14.5" hidden="1" customHeight="1" x14ac:dyDescent="0.35"/>
    <row r="1063" ht="14.5" hidden="1" customHeight="1" x14ac:dyDescent="0.35"/>
    <row r="1064" ht="14.5" hidden="1" customHeight="1" x14ac:dyDescent="0.35"/>
    <row r="1065" ht="14.5" hidden="1" customHeight="1" x14ac:dyDescent="0.35"/>
    <row r="1066" x14ac:dyDescent="0.35"/>
    <row r="1067" x14ac:dyDescent="0.35"/>
    <row r="1068" x14ac:dyDescent="0.35"/>
    <row r="1069" x14ac:dyDescent="0.35"/>
    <row r="1070" x14ac:dyDescent="0.35"/>
    <row r="1071" x14ac:dyDescent="0.35"/>
    <row r="1072" x14ac:dyDescent="0.35"/>
    <row r="1073" x14ac:dyDescent="0.35"/>
    <row r="1074" x14ac:dyDescent="0.35"/>
    <row r="1075" x14ac:dyDescent="0.35"/>
    <row r="1076" x14ac:dyDescent="0.35"/>
    <row r="1077" x14ac:dyDescent="0.35"/>
    <row r="1078" x14ac:dyDescent="0.35"/>
    <row r="1079" x14ac:dyDescent="0.35"/>
    <row r="1080" x14ac:dyDescent="0.35"/>
    <row r="1081" x14ac:dyDescent="0.35"/>
    <row r="1082" x14ac:dyDescent="0.35"/>
    <row r="1083" x14ac:dyDescent="0.35"/>
    <row r="1084" x14ac:dyDescent="0.35"/>
    <row r="1085" x14ac:dyDescent="0.35"/>
  </sheetData>
  <autoFilter ref="A6:AD132" xr:uid="{E7805E77-BF6B-4547-BF14-82013CA43388}"/>
  <phoneticPr fontId="13" type="noConversion"/>
  <conditionalFormatting sqref="C2:D2 C4:D5 C120:D1048576">
    <cfRule type="cellIs" dxfId="11" priority="17" operator="equal">
      <formula>1</formula>
    </cfRule>
    <cfRule type="cellIs" dxfId="10" priority="18" operator="equal">
      <formula>5</formula>
    </cfRule>
    <cfRule type="cellIs" dxfId="9" priority="19" operator="equal">
      <formula>4</formula>
    </cfRule>
    <cfRule type="cellIs" dxfId="8" priority="20" operator="equal">
      <formula>3</formula>
    </cfRule>
    <cfRule type="cellIs" dxfId="7" priority="21" operator="equal">
      <formula>2</formula>
    </cfRule>
    <cfRule type="cellIs" dxfId="6" priority="22" operator="equal">
      <formula>1</formula>
    </cfRule>
  </conditionalFormatting>
  <conditionalFormatting sqref="B5">
    <cfRule type="cellIs" dxfId="5" priority="1" operator="equal">
      <formula>1</formula>
    </cfRule>
    <cfRule type="cellIs" dxfId="4" priority="2" operator="equal">
      <formula>5</formula>
    </cfRule>
    <cfRule type="cellIs" dxfId="3" priority="3" operator="equal">
      <formula>4</formula>
    </cfRule>
    <cfRule type="cellIs" dxfId="2" priority="4" operator="equal">
      <formula>3</formula>
    </cfRule>
    <cfRule type="cellIs" dxfId="1" priority="5" operator="equal">
      <formula>2</formula>
    </cfRule>
    <cfRule type="cellIs" dxfId="0" priority="6" operator="equal">
      <formula>1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1"/>
  <dimension ref="A1:J30"/>
  <sheetViews>
    <sheetView workbookViewId="0">
      <selection activeCell="BA299" sqref="BA299"/>
    </sheetView>
  </sheetViews>
  <sheetFormatPr defaultColWidth="9.1796875" defaultRowHeight="14.5" x14ac:dyDescent="0.35"/>
  <cols>
    <col min="3" max="3" width="26.26953125" bestFit="1" customWidth="1"/>
    <col min="4" max="4" width="7.7265625" bestFit="1" customWidth="1"/>
    <col min="5" max="10" width="13.7265625" customWidth="1"/>
  </cols>
  <sheetData>
    <row r="1" spans="1:10" x14ac:dyDescent="0.35">
      <c r="A1" s="2">
        <v>100</v>
      </c>
      <c r="C1" t="s">
        <v>3</v>
      </c>
      <c r="D1" t="s">
        <v>4</v>
      </c>
      <c r="E1" t="s">
        <v>5</v>
      </c>
      <c r="F1" t="s">
        <v>6</v>
      </c>
      <c r="G1" t="s">
        <v>7</v>
      </c>
      <c r="H1" t="s">
        <v>8</v>
      </c>
      <c r="I1" t="s">
        <v>9</v>
      </c>
      <c r="J1" t="s">
        <v>10</v>
      </c>
    </row>
    <row r="2" spans="1:10" x14ac:dyDescent="0.35">
      <c r="B2" t="s">
        <v>11</v>
      </c>
      <c r="C2" t="s">
        <v>11</v>
      </c>
      <c r="D2" t="s">
        <v>12</v>
      </c>
      <c r="E2" s="40">
        <v>9.2555499999999995E-3</v>
      </c>
      <c r="F2" s="40">
        <v>4.7988820000000001E-2</v>
      </c>
      <c r="G2" s="40">
        <v>0.13246072</v>
      </c>
      <c r="H2" s="40">
        <v>0.29083239999999999</v>
      </c>
      <c r="I2" s="40">
        <v>0.43981071999999999</v>
      </c>
      <c r="J2" s="40">
        <v>5.9042999999999997E-4</v>
      </c>
    </row>
    <row r="3" spans="1:10" x14ac:dyDescent="0.35">
      <c r="C3" t="s">
        <v>13</v>
      </c>
      <c r="E3" s="40">
        <v>1.416333E-2</v>
      </c>
      <c r="F3" s="40">
        <v>-4.7252300000000004E-3</v>
      </c>
      <c r="G3" s="40">
        <v>-9.7744149999999988E-2</v>
      </c>
      <c r="H3" s="40">
        <v>2.0416509999999999E-2</v>
      </c>
      <c r="I3" s="40">
        <v>0.44872711000000004</v>
      </c>
      <c r="J3" s="40">
        <v>0.15773797000000001</v>
      </c>
    </row>
    <row r="4" spans="1:10" x14ac:dyDescent="0.35">
      <c r="B4" t="s">
        <v>14</v>
      </c>
      <c r="C4" t="s">
        <v>15</v>
      </c>
      <c r="E4" s="40">
        <v>-4.1160189999999999E-2</v>
      </c>
      <c r="F4" s="40">
        <v>4.1243959999999996E-2</v>
      </c>
      <c r="G4" s="40">
        <v>0.29378390999999998</v>
      </c>
      <c r="H4" s="40">
        <v>0.18860879</v>
      </c>
      <c r="I4" s="40">
        <v>0.22389195999999997</v>
      </c>
      <c r="J4" s="40">
        <v>0.22939894</v>
      </c>
    </row>
    <row r="5" spans="1:10" x14ac:dyDescent="0.35">
      <c r="B5" t="s">
        <v>16</v>
      </c>
      <c r="C5" t="s">
        <v>17</v>
      </c>
      <c r="E5" s="40">
        <v>-3.6574089999999997E-2</v>
      </c>
      <c r="F5" s="40">
        <v>5.0992420000000004E-2</v>
      </c>
      <c r="G5" s="40">
        <v>0.29928682000000001</v>
      </c>
      <c r="H5" s="40">
        <v>0.19171126999999999</v>
      </c>
      <c r="I5" s="40">
        <v>0.23078377</v>
      </c>
      <c r="J5" s="40">
        <v>0.22288347999999999</v>
      </c>
    </row>
    <row r="6" spans="1:10" x14ac:dyDescent="0.35">
      <c r="B6" t="s">
        <v>18</v>
      </c>
      <c r="C6" t="s">
        <v>19</v>
      </c>
      <c r="E6" s="40">
        <v>-3.9948690000000002E-2</v>
      </c>
      <c r="F6" s="40">
        <v>4.0929859999999998E-2</v>
      </c>
      <c r="G6" s="40">
        <v>0.28532875000000002</v>
      </c>
      <c r="H6" s="40">
        <v>0.16733512</v>
      </c>
      <c r="I6" s="40">
        <v>0.21385542000000002</v>
      </c>
      <c r="J6" s="40">
        <v>0.22769249999999999</v>
      </c>
    </row>
    <row r="7" spans="1:10" x14ac:dyDescent="0.35">
      <c r="C7" t="s">
        <v>20</v>
      </c>
      <c r="D7" t="s">
        <v>12</v>
      </c>
      <c r="E7" s="40">
        <v>-9.3185899999999999E-3</v>
      </c>
      <c r="F7" s="40">
        <v>-1.2922949999999999E-2</v>
      </c>
      <c r="G7" s="40">
        <v>1.5727040000000001E-2</v>
      </c>
      <c r="H7" s="40">
        <v>0.1283318</v>
      </c>
      <c r="I7" s="40">
        <v>0.17470338000000002</v>
      </c>
      <c r="J7" s="40" t="s">
        <v>0</v>
      </c>
    </row>
    <row r="8" spans="1:10" x14ac:dyDescent="0.35">
      <c r="B8" t="s">
        <v>21</v>
      </c>
      <c r="C8" t="s">
        <v>22</v>
      </c>
      <c r="E8" s="40">
        <v>1.2564E-4</v>
      </c>
      <c r="F8" s="40">
        <v>5.6897989999999996E-2</v>
      </c>
      <c r="G8" s="40">
        <v>0.15357810999999999</v>
      </c>
      <c r="H8" s="40">
        <v>0.31636968999999998</v>
      </c>
      <c r="I8" s="40">
        <v>0.47018019999999999</v>
      </c>
      <c r="J8" s="40">
        <v>4.8969470000000001E-2</v>
      </c>
    </row>
    <row r="9" spans="1:10" x14ac:dyDescent="0.35">
      <c r="B9" t="s">
        <v>23</v>
      </c>
      <c r="C9" t="s">
        <v>24</v>
      </c>
      <c r="D9">
        <v>5</v>
      </c>
      <c r="E9" s="40">
        <v>8.4288000000000006E-4</v>
      </c>
      <c r="F9" s="40">
        <v>4.921035E-2</v>
      </c>
      <c r="G9" s="40">
        <v>0.12372168</v>
      </c>
      <c r="H9" s="40">
        <v>0.31288935000000001</v>
      </c>
      <c r="I9" s="40">
        <v>0.47534013000000003</v>
      </c>
      <c r="J9" s="40">
        <v>3.6139890000000001E-2</v>
      </c>
    </row>
    <row r="10" spans="1:10" x14ac:dyDescent="0.35">
      <c r="C10" t="s">
        <v>24</v>
      </c>
      <c r="D10" t="s">
        <v>25</v>
      </c>
      <c r="E10" s="40">
        <v>-1.775968E-2</v>
      </c>
      <c r="F10" s="40">
        <v>5.5561049999999994E-2</v>
      </c>
      <c r="G10" s="40">
        <v>0.17426543999999999</v>
      </c>
      <c r="H10" s="40">
        <v>0.33124653000000004</v>
      </c>
      <c r="I10" s="40">
        <v>0.52390166000000005</v>
      </c>
      <c r="J10" s="40">
        <v>0.13253445999999999</v>
      </c>
    </row>
    <row r="11" spans="1:10" x14ac:dyDescent="0.35">
      <c r="B11" t="s">
        <v>26</v>
      </c>
      <c r="C11" t="s">
        <v>24</v>
      </c>
      <c r="D11" t="s">
        <v>27</v>
      </c>
      <c r="E11" s="40">
        <v>-1.1882479999999999E-2</v>
      </c>
      <c r="F11" s="40">
        <v>5.2828889999999996E-2</v>
      </c>
      <c r="G11" s="40">
        <v>0.15320043</v>
      </c>
      <c r="H11" s="40">
        <v>0.31710533000000002</v>
      </c>
      <c r="I11" s="40">
        <v>0.49727716999999999</v>
      </c>
      <c r="J11" s="40">
        <v>0.10001498</v>
      </c>
    </row>
    <row r="12" spans="1:10" x14ac:dyDescent="0.35">
      <c r="B12" t="s">
        <v>28</v>
      </c>
      <c r="C12" t="s">
        <v>29</v>
      </c>
      <c r="E12" s="40">
        <v>-5.6951869999999995E-2</v>
      </c>
      <c r="F12" s="40">
        <v>8.5230770000000011E-2</v>
      </c>
      <c r="G12" s="40">
        <v>0.49007181999999999</v>
      </c>
      <c r="H12" s="40">
        <v>0.29478708000000003</v>
      </c>
      <c r="I12" s="40">
        <v>7.3995129999999992E-2</v>
      </c>
      <c r="J12" s="40">
        <v>0.26075760999999997</v>
      </c>
    </row>
    <row r="13" spans="1:10" x14ac:dyDescent="0.35">
      <c r="C13" t="s">
        <v>30</v>
      </c>
      <c r="E13" s="40">
        <v>-2.896251E-2</v>
      </c>
      <c r="F13" s="40">
        <v>8.2725060000000003E-2</v>
      </c>
      <c r="G13" s="40">
        <v>0.27923690000000001</v>
      </c>
      <c r="H13" s="40">
        <v>0.18839524000000002</v>
      </c>
      <c r="I13" s="40">
        <v>0.25835476000000002</v>
      </c>
      <c r="J13" s="40">
        <v>0.20381920999999997</v>
      </c>
    </row>
    <row r="14" spans="1:10" x14ac:dyDescent="0.35">
      <c r="C14" t="s">
        <v>31</v>
      </c>
      <c r="D14">
        <v>1</v>
      </c>
      <c r="E14" s="40">
        <v>9.1042999999999992E-3</v>
      </c>
      <c r="F14" s="40">
        <v>5.3137169999999997E-2</v>
      </c>
      <c r="G14" s="40">
        <v>0.13685167000000001</v>
      </c>
      <c r="H14" s="40">
        <v>0.30502670999999998</v>
      </c>
      <c r="I14" s="40">
        <v>0.44977789000000001</v>
      </c>
      <c r="J14" s="40">
        <v>6.5575799999999995E-3</v>
      </c>
    </row>
    <row r="15" spans="1:10" x14ac:dyDescent="0.35">
      <c r="C15" t="s">
        <v>31</v>
      </c>
      <c r="D15" t="s">
        <v>32</v>
      </c>
      <c r="E15" s="40">
        <v>9.2491000000000003E-4</v>
      </c>
      <c r="F15" s="40">
        <v>7.3497820000000005E-2</v>
      </c>
      <c r="G15" s="40">
        <v>0.19474923</v>
      </c>
      <c r="H15" s="40">
        <v>0.36883794999999997</v>
      </c>
      <c r="I15" s="40">
        <v>0.50521094</v>
      </c>
      <c r="J15" s="40">
        <v>6.4910750000000003E-2</v>
      </c>
    </row>
    <row r="16" spans="1:10" x14ac:dyDescent="0.35">
      <c r="C16" t="s">
        <v>31</v>
      </c>
      <c r="D16" t="s">
        <v>27</v>
      </c>
      <c r="E16" s="40">
        <v>3.0195899999999999E-3</v>
      </c>
      <c r="F16" s="40">
        <v>6.8009769999999997E-2</v>
      </c>
      <c r="G16" s="40">
        <v>0.17670411000000003</v>
      </c>
      <c r="H16" s="40">
        <v>0.34629915999999999</v>
      </c>
      <c r="I16" s="40">
        <v>0.48541440999999996</v>
      </c>
      <c r="J16" s="40">
        <v>4.8681260000000004E-2</v>
      </c>
    </row>
    <row r="17" spans="2:10" x14ac:dyDescent="0.35">
      <c r="B17" t="s">
        <v>33</v>
      </c>
      <c r="C17" t="s">
        <v>34</v>
      </c>
      <c r="E17" s="40">
        <v>-1.048689E-2</v>
      </c>
      <c r="F17" s="40">
        <v>0.18794964</v>
      </c>
      <c r="G17" s="40">
        <v>0.45164834999999998</v>
      </c>
      <c r="H17" s="40">
        <v>0.28878049</v>
      </c>
      <c r="I17" s="40">
        <v>6.7043619999999998E-2</v>
      </c>
      <c r="J17" s="40">
        <v>0.21086241</v>
      </c>
    </row>
    <row r="18" spans="2:10" x14ac:dyDescent="0.35">
      <c r="C18" t="s">
        <v>35</v>
      </c>
      <c r="D18" t="s">
        <v>12</v>
      </c>
      <c r="E18" s="40">
        <v>1.4000000000000002E-3</v>
      </c>
      <c r="F18" s="40">
        <v>1.1043799999999999E-2</v>
      </c>
      <c r="G18" s="40">
        <v>4.0825310000000004E-2</v>
      </c>
      <c r="H18" s="40">
        <v>0.13739632999999998</v>
      </c>
      <c r="I18" s="40">
        <v>0.23033976</v>
      </c>
      <c r="J18" s="40" t="s">
        <v>0</v>
      </c>
    </row>
    <row r="19" spans="2:10" x14ac:dyDescent="0.35">
      <c r="C19" t="s">
        <v>36</v>
      </c>
      <c r="D19" t="s">
        <v>12</v>
      </c>
      <c r="E19" s="40">
        <v>5.7679999999999997E-3</v>
      </c>
      <c r="F19" s="40">
        <v>3.098358E-2</v>
      </c>
      <c r="G19" s="40">
        <v>8.1204699999999991E-2</v>
      </c>
      <c r="H19" s="40">
        <v>0.17167372</v>
      </c>
      <c r="I19" s="40">
        <v>0.25753196</v>
      </c>
      <c r="J19" s="40" t="s">
        <v>0</v>
      </c>
    </row>
    <row r="20" spans="2:10" x14ac:dyDescent="0.35">
      <c r="B20" t="s">
        <v>37</v>
      </c>
      <c r="C20" t="s">
        <v>38</v>
      </c>
      <c r="E20" s="40">
        <v>1.157621E-2</v>
      </c>
      <c r="F20" s="40">
        <v>7.7259099999999997E-2</v>
      </c>
      <c r="G20" s="40">
        <v>0.15014664</v>
      </c>
      <c r="H20" s="40">
        <v>0.14444882000000001</v>
      </c>
      <c r="I20" s="40">
        <v>0.25381451999999999</v>
      </c>
      <c r="J20" s="40">
        <v>9.5476100000000008E-2</v>
      </c>
    </row>
    <row r="21" spans="2:10" x14ac:dyDescent="0.35">
      <c r="B21" t="s">
        <v>39</v>
      </c>
      <c r="E21" s="41">
        <f>(E2)</f>
        <v>9.2555499999999995E-3</v>
      </c>
      <c r="F21" s="41">
        <f>(F2)</f>
        <v>4.7988820000000001E-2</v>
      </c>
      <c r="G21" s="41">
        <f>(G2)</f>
        <v>0.13246072</v>
      </c>
      <c r="H21" s="41">
        <f>(H2)</f>
        <v>0.29083239999999999</v>
      </c>
      <c r="I21" s="41">
        <f>(I2)</f>
        <v>0.43981071999999999</v>
      </c>
      <c r="J21" s="42"/>
    </row>
    <row r="22" spans="2:10" x14ac:dyDescent="0.35">
      <c r="B22" t="s">
        <v>40</v>
      </c>
      <c r="E22" s="41">
        <f>(104%*E2)</f>
        <v>9.6257719999999995E-3</v>
      </c>
      <c r="F22" s="41">
        <f>(104%*F2)</f>
        <v>4.9908372800000003E-2</v>
      </c>
      <c r="G22" s="41">
        <f>(104%*G2)</f>
        <v>0.13775914880000001</v>
      </c>
      <c r="H22" s="41">
        <f>(104%*H2)</f>
        <v>0.30246569600000001</v>
      </c>
      <c r="I22" s="41">
        <f>(104%*I2)</f>
        <v>0.45740314879999999</v>
      </c>
      <c r="J22" s="43"/>
    </row>
    <row r="23" spans="2:10" x14ac:dyDescent="0.35">
      <c r="B23" t="s">
        <v>41</v>
      </c>
      <c r="E23" s="41">
        <f>(120%*E2)</f>
        <v>1.1106659999999999E-2</v>
      </c>
      <c r="F23" s="41">
        <f>(120%*F2)</f>
        <v>5.7586583999999996E-2</v>
      </c>
      <c r="G23" s="41">
        <f>(120%*G2)</f>
        <v>0.158952864</v>
      </c>
      <c r="H23" s="41">
        <f>(120%*H2)</f>
        <v>0.34899887999999996</v>
      </c>
      <c r="I23" s="41">
        <f>(120%*I2)</f>
        <v>0.52777286400000001</v>
      </c>
      <c r="J23" s="43"/>
    </row>
    <row r="24" spans="2:10" x14ac:dyDescent="0.35">
      <c r="B24" t="s">
        <v>42</v>
      </c>
      <c r="E24" s="41">
        <f>(1+6%)^(1/12)-1+E7</f>
        <v>-4.4510394346569514E-3</v>
      </c>
      <c r="F24" s="41">
        <f>(1+6%)^(10/12)-1+F7</f>
        <v>3.6832700666699622E-2</v>
      </c>
      <c r="G24" s="41">
        <f>6%+G7</f>
        <v>7.5727039999999995E-2</v>
      </c>
      <c r="H24" s="41">
        <f>(1+6%)^(2)-1+H7</f>
        <v>0.25193180000000015</v>
      </c>
      <c r="I24" s="41">
        <f>(1+6%)^(3)-1+I7</f>
        <v>0.36571938000000032</v>
      </c>
      <c r="J24" s="43"/>
    </row>
    <row r="25" spans="2:10" x14ac:dyDescent="0.35">
      <c r="B25" t="s">
        <v>43</v>
      </c>
      <c r="E25" s="41">
        <f>(1+5%)^(1/12)-1+E18</f>
        <v>5.4741237836483537E-3</v>
      </c>
      <c r="F25" s="41">
        <f>(1+5%)^(10/12)-1+F18</f>
        <v>5.2540142698250865E-2</v>
      </c>
      <c r="G25" s="41">
        <f>5%+G18</f>
        <v>9.0825310000000006E-2</v>
      </c>
      <c r="H25" s="41">
        <f>(1+5%)^(2)-1+H18</f>
        <v>0.23989633000000002</v>
      </c>
      <c r="I25" s="41">
        <f>(1+5%)^(3)-1+I18</f>
        <v>0.38796476000000013</v>
      </c>
      <c r="J25" s="43"/>
    </row>
    <row r="26" spans="2:10" x14ac:dyDescent="0.35">
      <c r="B26" t="s">
        <v>44</v>
      </c>
      <c r="E26" s="40">
        <f>(1+6%)^(1/12)-1+E18</f>
        <v>6.2675505653430486E-3</v>
      </c>
      <c r="F26" s="40">
        <f>(1+6%)^(10/12)-1+F18</f>
        <v>6.0799450666699624E-2</v>
      </c>
      <c r="G26" s="40">
        <f>6%+G18</f>
        <v>0.10082531</v>
      </c>
      <c r="H26" s="40">
        <f>(1+6%)^(2)-1+H18</f>
        <v>0.26099633000000011</v>
      </c>
      <c r="I26" s="40">
        <f>(1+6%)^(3)-1+I18</f>
        <v>0.4213557600000003</v>
      </c>
      <c r="J26" s="43"/>
    </row>
    <row r="27" spans="2:10" x14ac:dyDescent="0.35">
      <c r="B27" t="s">
        <v>45</v>
      </c>
    </row>
    <row r="29" spans="2:10" x14ac:dyDescent="0.35">
      <c r="C29" t="s">
        <v>46</v>
      </c>
    </row>
    <row r="30" spans="2:10" x14ac:dyDescent="0.35">
      <c r="C30" t="s">
        <v>47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Guia de FIIs</vt:lpstr>
      <vt:lpstr>Indicadores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João Tessari</dc:creator>
  <cp:lastModifiedBy>Maria Violatti</cp:lastModifiedBy>
  <cp:lastPrinted>2018-06-25T19:35:07Z</cp:lastPrinted>
  <dcterms:created xsi:type="dcterms:W3CDTF">2017-06-06T23:35:40Z</dcterms:created>
  <dcterms:modified xsi:type="dcterms:W3CDTF">2022-03-04T22:32:46Z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coUpdateId">
    <vt:lpwstr>1330899978</vt:lpwstr>
  </property>
  <property fmtid="{D5CDD505-2E9C-101B-9397-08002B2CF9AE}" pid="3" name="EcoUpdateMessage">
    <vt:lpwstr>2022/03/04-22:26:18</vt:lpwstr>
  </property>
  <property fmtid="{D5CDD505-2E9C-101B-9397-08002B2CF9AE}" pid="4" name="EcoUpdateStatus">
    <vt:lpwstr>2022-03-04=BRA:St,ME,Fd,TP;USA:St,ME;ARG:St,ME,TP;MEX:St,ME,Fd;CHL:St,ME;PER:St,ME|2022-03-03=USA:TP;ARG:Fd;MEX:TP;CHL:Fd;GBR:St,ME;COL:St,ME,Fd;PER:Fd,TP|2021-11-17=CHL:TP|2014-02-26=VEN:St|2002-11-08=JPN:St|2016-08-18=NNN:St|2007-01-31=ESP:St|2003-01-29=CHN:St|2003-01-28=TWN:St|2003-01-30=HKG:St;KOR:St</vt:lpwstr>
  </property>
</Properties>
</file>