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C:\Users\u004143\Desktop\Research Mafe\Resumo Semanal\2021\Janeiro.21\29.01\"/>
    </mc:Choice>
  </mc:AlternateContent>
  <xr:revisionPtr revIDLastSave="0" documentId="8_{6C441D34-912C-4AD4-B200-25CE40539EE0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Guia de FIIs" sheetId="2" r:id="rId1"/>
    <sheet name="Indicadores" sheetId="3" state="hidden" r:id="rId2"/>
  </sheets>
  <externalReferences>
    <externalReference r:id="rId3"/>
  </externalReferences>
  <definedNames>
    <definedName name="_xlnm._FilterDatabase" localSheetId="0" hidden="1">'Guia de FIIs'!$A$5:$AD$5</definedName>
    <definedName name="ADMINISTRADOR">[1]PARAMETROS!$C$2:$C$100</definedName>
    <definedName name="ANBID">[1]PARAMETROS!$G$1:$G$145</definedName>
    <definedName name="AUDITORIA">[1]PARAMETROS!$J$3:$J$8</definedName>
    <definedName name="CAPTAÇÃO">[1]PARAMETROS!$I$3:$I$4</definedName>
    <definedName name="CLASSIFICACAO_TRIBUTARIA">[1]PARAMETROS!$F$2:$F$22</definedName>
    <definedName name="COME">[1]PARAMETROS!$H$3:$H$4</definedName>
    <definedName name="CUSTODIA">[1]PARAMETROS!$K$3:$K$11</definedName>
    <definedName name="CVM">[1]PARAMETROS!$L$3:$L$10</definedName>
    <definedName name="GESTORES">[1]PARAMETROS!$B$2:$B$350</definedName>
    <definedName name="RESPONSAVEL">[1]PARAMETROS!$A$2:$A$18</definedName>
    <definedName name="TIPO_DE_COTA">[1]PARAMETROS!$D$2:$D$6</definedName>
    <definedName name="TP_COTIZACAO_RESG">[1]PARAMETROS!$E$2:$E$8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3" l="1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<sst xmlns="http://schemas.openxmlformats.org/spreadsheetml/2006/main" count="905" uniqueCount="408">
  <si>
    <t>-</t>
  </si>
  <si>
    <t>Gestor</t>
  </si>
  <si>
    <t>12 Meses</t>
  </si>
  <si>
    <t>Nome</t>
  </si>
  <si>
    <t>Classe</t>
  </si>
  <si>
    <t>Retorno|do fechamento|no mes|(de 30Abr17|até 31Mai17)|em moeda orig|ajust p/ prov</t>
  </si>
  <si>
    <t>Retorno|do fechamento|no ano|(de 31Dez16|até 31Mai17)|em moeda orig|ajust p/ prov</t>
  </si>
  <si>
    <t>Retorno|do fechamento|em 1 ano|(de 31Mai16|até 31Mai17)|em moeda orig|ajust p/ prov</t>
  </si>
  <si>
    <t>Retorno|do fechamento|em 2 anos|(de 31Mai15|até 31Mai17)|em moeda orig|ajust p/ prov</t>
  </si>
  <si>
    <t>Retorno|do fechamento|em 3 anos|(de 31Mai14|até 31Mai17)|em moeda orig|ajust p/ prov</t>
  </si>
  <si>
    <t>Volatilidade|base anual|31Mai17|1 anos|em moeda orig</t>
  </si>
  <si>
    <t>CDI</t>
  </si>
  <si>
    <t>Acumul</t>
  </si>
  <si>
    <t>Dolar Ptax Venda</t>
  </si>
  <si>
    <t>IBOV</t>
  </si>
  <si>
    <t>Ibovespa</t>
  </si>
  <si>
    <t>IBrX</t>
  </si>
  <si>
    <t>Ibrx Indice Brasil</t>
  </si>
  <si>
    <t>IBrX-50</t>
  </si>
  <si>
    <t>Ibrx-50</t>
  </si>
  <si>
    <t>IGPM Fgv</t>
  </si>
  <si>
    <t>IMA GERAL</t>
  </si>
  <si>
    <t>Ima Geral</t>
  </si>
  <si>
    <t>IMA-B 5</t>
  </si>
  <si>
    <t>Ima-B</t>
  </si>
  <si>
    <t>5+</t>
  </si>
  <si>
    <t>IMA-B</t>
  </si>
  <si>
    <t>Tot</t>
  </si>
  <si>
    <t>IDIV</t>
  </si>
  <si>
    <t>Ind Dividendos BmfBovespa</t>
  </si>
  <si>
    <t>Ind Govern Corp Difer</t>
  </si>
  <si>
    <t>Ind RF-M</t>
  </si>
  <si>
    <t>1+</t>
  </si>
  <si>
    <t>SMLL</t>
  </si>
  <si>
    <t>Ind Small Cap</t>
  </si>
  <si>
    <t>IPCA Ibge</t>
  </si>
  <si>
    <t>Poupanca</t>
  </si>
  <si>
    <t>S&amp;P PTAX</t>
  </si>
  <si>
    <t>S&amp;P 500</t>
  </si>
  <si>
    <t>100% CDI</t>
  </si>
  <si>
    <t>104% CDI</t>
  </si>
  <si>
    <t>120% CDI</t>
  </si>
  <si>
    <t>IGP-M+6%</t>
  </si>
  <si>
    <t>IPCA + 5%</t>
  </si>
  <si>
    <t>IPCA + 6%</t>
  </si>
  <si>
    <t>IPCA + Yield IMAB</t>
  </si>
  <si>
    <t>%CDI</t>
  </si>
  <si>
    <t>Absoluta</t>
  </si>
  <si>
    <t>Performance</t>
  </si>
  <si>
    <t>Código</t>
  </si>
  <si>
    <t>Característica</t>
  </si>
  <si>
    <t>BRCR11</t>
  </si>
  <si>
    <t>KNRI11</t>
  </si>
  <si>
    <t>HGRE11</t>
  </si>
  <si>
    <t>CXRI11</t>
  </si>
  <si>
    <t>BBPO11</t>
  </si>
  <si>
    <t>EDGA11</t>
  </si>
  <si>
    <t>XPCM11</t>
  </si>
  <si>
    <t>RNGO11</t>
  </si>
  <si>
    <t>BBFI11B</t>
  </si>
  <si>
    <t>CEOC11</t>
  </si>
  <si>
    <t>SPTW11</t>
  </si>
  <si>
    <t>CBOP11</t>
  </si>
  <si>
    <t>THRA11</t>
  </si>
  <si>
    <t>VLOL11</t>
  </si>
  <si>
    <t>FAMB11B</t>
  </si>
  <si>
    <t>BBRC11</t>
  </si>
  <si>
    <t>MBRF11</t>
  </si>
  <si>
    <t>ALMI11</t>
  </si>
  <si>
    <t>CNES11</t>
  </si>
  <si>
    <t>ONEF11</t>
  </si>
  <si>
    <t>TRNT11</t>
  </si>
  <si>
    <t>FPAB11</t>
  </si>
  <si>
    <t>XTED11</t>
  </si>
  <si>
    <t>HGBS11</t>
  </si>
  <si>
    <t>JRDM11</t>
  </si>
  <si>
    <t>PQDP11</t>
  </si>
  <si>
    <t>FIGS11</t>
  </si>
  <si>
    <t>RBGS11</t>
  </si>
  <si>
    <t>FLRP11</t>
  </si>
  <si>
    <t>SHPH11</t>
  </si>
  <si>
    <t>ABCP11</t>
  </si>
  <si>
    <t>CTXT11</t>
  </si>
  <si>
    <t>HTMX11</t>
  </si>
  <si>
    <t>FLMA11</t>
  </si>
  <si>
    <t>HGLG11</t>
  </si>
  <si>
    <t>SDIL11</t>
  </si>
  <si>
    <t>FIIP11B</t>
  </si>
  <si>
    <t>RBRD11</t>
  </si>
  <si>
    <t>FIIB11</t>
  </si>
  <si>
    <t>CXTL11</t>
  </si>
  <si>
    <t>FCFL11</t>
  </si>
  <si>
    <t>FAED11</t>
  </si>
  <si>
    <t>BPFF11</t>
  </si>
  <si>
    <t>RBBV11</t>
  </si>
  <si>
    <t>MAXR11</t>
  </si>
  <si>
    <t>NSLU11</t>
  </si>
  <si>
    <t>HCRI11</t>
  </si>
  <si>
    <t>KNCR11</t>
  </si>
  <si>
    <t>JSRE11</t>
  </si>
  <si>
    <t>MXRF11</t>
  </si>
  <si>
    <t>FEXC11</t>
  </si>
  <si>
    <t>PORD11</t>
  </si>
  <si>
    <t>VRTA11</t>
  </si>
  <si>
    <t>HGCR11</t>
  </si>
  <si>
    <t>RBVO11</t>
  </si>
  <si>
    <t>KNIP11</t>
  </si>
  <si>
    <t>BCRI11</t>
  </si>
  <si>
    <t>Tx de Adm (%)</t>
  </si>
  <si>
    <t>No Ano</t>
  </si>
  <si>
    <t>Dados Cadastrais</t>
  </si>
  <si>
    <t>Preço</t>
  </si>
  <si>
    <t>Em 3 meses</t>
  </si>
  <si>
    <t>Em 12 Meses</t>
  </si>
  <si>
    <t>R$/Cota</t>
  </si>
  <si>
    <t>1 Mês</t>
  </si>
  <si>
    <t>Dividend Yield</t>
  </si>
  <si>
    <t>Em %</t>
  </si>
  <si>
    <t>Volume</t>
  </si>
  <si>
    <t>Média diária 3M</t>
  </si>
  <si>
    <t>R$</t>
  </si>
  <si>
    <t>%</t>
  </si>
  <si>
    <t>VM/PL</t>
  </si>
  <si>
    <t>Último Provento</t>
  </si>
  <si>
    <t>Por cota</t>
  </si>
  <si>
    <t>Yield Anualizado</t>
  </si>
  <si>
    <t>Data</t>
  </si>
  <si>
    <t>Ex Proventos</t>
  </si>
  <si>
    <t>R$ (Mil)</t>
  </si>
  <si>
    <t>Peso no IFIX</t>
  </si>
  <si>
    <t>Preço: Preço de fechamento do último dia do período de referência</t>
  </si>
  <si>
    <t xml:space="preserve">Performance: variação da cota no período +  (soma dos proventos no período)/cota </t>
  </si>
  <si>
    <t>Dividend Yield: Média dos proventos pagos no período, multiplicado por 12 e dividido pelo valor da cota</t>
  </si>
  <si>
    <t>Dividend Yield Gross UP: Dividend Yield dividido pelo fator de 85%</t>
  </si>
  <si>
    <t>Volume Médio Diário: Média de volume diário negociado nos últimos noventa dias</t>
  </si>
  <si>
    <t>Giro da Semana: Volume negociado no período/valor de mercado do fundo</t>
  </si>
  <si>
    <t>Peso no IFIX: Participação do fundo no índice de fundos imobiliários</t>
  </si>
  <si>
    <t>Valor de Mercado (VM): Último Preço x Quantidade de cotas</t>
  </si>
  <si>
    <t>ABL: Área Bruta Locável</t>
  </si>
  <si>
    <t>Patrimônio Líquido (PL)</t>
  </si>
  <si>
    <t>VM/PL: (Valor de Mercado/Patrimônio Líquido) - 1</t>
  </si>
  <si>
    <t>Último Provento: Último provento declarado</t>
  </si>
  <si>
    <t>Os números de cotas e os valores patrimoniais estão arredondados</t>
  </si>
  <si>
    <t>Tipo de Gestão</t>
  </si>
  <si>
    <t xml:space="preserve">XP Guia de FIIs </t>
  </si>
  <si>
    <t>BCFF11</t>
  </si>
  <si>
    <t>OUJP11</t>
  </si>
  <si>
    <t>XPML11</t>
  </si>
  <si>
    <t>VISC11</t>
  </si>
  <si>
    <t>RBRF11</t>
  </si>
  <si>
    <t>GGRC11</t>
  </si>
  <si>
    <t>WPLZ11</t>
  </si>
  <si>
    <t>Pagamento</t>
  </si>
  <si>
    <t>Administrador</t>
  </si>
  <si>
    <t>10º Útil</t>
  </si>
  <si>
    <t>15º Corrido</t>
  </si>
  <si>
    <t>5º Útil</t>
  </si>
  <si>
    <t>8º Útil</t>
  </si>
  <si>
    <t>20º Útil</t>
  </si>
  <si>
    <t>25º Corrido</t>
  </si>
  <si>
    <t>9º Útil</t>
  </si>
  <si>
    <t>15º Útil</t>
  </si>
  <si>
    <t>12º Útil</t>
  </si>
  <si>
    <t>20º Corrido</t>
  </si>
  <si>
    <t>10º Corrido</t>
  </si>
  <si>
    <t>6º Útil</t>
  </si>
  <si>
    <t>XPLG11</t>
  </si>
  <si>
    <t>13º Corrido</t>
  </si>
  <si>
    <t>IRDM11</t>
  </si>
  <si>
    <t>MGFF11</t>
  </si>
  <si>
    <t>RBRR11</t>
  </si>
  <si>
    <t>7º Útil</t>
  </si>
  <si>
    <t>16º Corrido</t>
  </si>
  <si>
    <t>HFOF11</t>
  </si>
  <si>
    <t>XPIN11</t>
  </si>
  <si>
    <t>MFII11</t>
  </si>
  <si>
    <t>ALZR11</t>
  </si>
  <si>
    <t>MALL11</t>
  </si>
  <si>
    <t>KNHY11</t>
  </si>
  <si>
    <t>BCIA11</t>
  </si>
  <si>
    <t>TGAR11</t>
  </si>
  <si>
    <t>HGRU11</t>
  </si>
  <si>
    <t>CXCE11B</t>
  </si>
  <si>
    <t>Último dia útil</t>
  </si>
  <si>
    <t>RBED11</t>
  </si>
  <si>
    <t>RBVA11</t>
  </si>
  <si>
    <t>LVBI11</t>
  </si>
  <si>
    <t>VGIR11</t>
  </si>
  <si>
    <t>VILG11</t>
  </si>
  <si>
    <t>PATC11</t>
  </si>
  <si>
    <t>13º Útil</t>
  </si>
  <si>
    <t>HGPO11</t>
  </si>
  <si>
    <t>RCRB11</t>
  </si>
  <si>
    <t>Ativa</t>
  </si>
  <si>
    <t>BTLG11</t>
  </si>
  <si>
    <t>HSML11</t>
  </si>
  <si>
    <t>HSI Malls</t>
  </si>
  <si>
    <t>Shoppings</t>
  </si>
  <si>
    <t>Santander Securities</t>
  </si>
  <si>
    <t>HSI</t>
  </si>
  <si>
    <t>1,1%</t>
  </si>
  <si>
    <t>VINO11</t>
  </si>
  <si>
    <t>QAGR11</t>
  </si>
  <si>
    <t>XPPR11</t>
  </si>
  <si>
    <t>XPCI11</t>
  </si>
  <si>
    <t>RBRP11</t>
  </si>
  <si>
    <t>Vinci</t>
  </si>
  <si>
    <t>Quasar</t>
  </si>
  <si>
    <t>XP Vista</t>
  </si>
  <si>
    <t>BRL Trust</t>
  </si>
  <si>
    <t>BTG Pactual</t>
  </si>
  <si>
    <t>Vortx</t>
  </si>
  <si>
    <t>BC Fund</t>
  </si>
  <si>
    <t>Lajes Corporativas</t>
  </si>
  <si>
    <t>BTG</t>
  </si>
  <si>
    <t>Kinea Renda Imobiliária</t>
  </si>
  <si>
    <t>Outros</t>
  </si>
  <si>
    <t>Intrag</t>
  </si>
  <si>
    <t>Kinea</t>
  </si>
  <si>
    <t>CSHG Real Estate</t>
  </si>
  <si>
    <t>CSHG</t>
  </si>
  <si>
    <t>Rio Bravo Renda Corporativa</t>
  </si>
  <si>
    <t>Rio Bravo</t>
  </si>
  <si>
    <t>Caixa Rio Bravo</t>
  </si>
  <si>
    <t>Fundo de Fundos</t>
  </si>
  <si>
    <t>Caixa</t>
  </si>
  <si>
    <t>BB Progressivo II</t>
  </si>
  <si>
    <t>Passiva</t>
  </si>
  <si>
    <t>Agências</t>
  </si>
  <si>
    <t>Votorantim</t>
  </si>
  <si>
    <t>Edifício Galeria</t>
  </si>
  <si>
    <t>Tishman</t>
  </si>
  <si>
    <t>XP Corp. Macaé</t>
  </si>
  <si>
    <t>Rio Negro</t>
  </si>
  <si>
    <t>BB Progressivo</t>
  </si>
  <si>
    <t>VBI</t>
  </si>
  <si>
    <t>CEO CCP</t>
  </si>
  <si>
    <t>CCP</t>
  </si>
  <si>
    <t>SP Downtown</t>
  </si>
  <si>
    <t>Geracao Futuro</t>
  </si>
  <si>
    <t>Brasil Plural</t>
  </si>
  <si>
    <t>Castello Branco Office Park</t>
  </si>
  <si>
    <t>Cyrela Thera Corp</t>
  </si>
  <si>
    <t>Vila Olímpia Corporate</t>
  </si>
  <si>
    <t>Citibank</t>
  </si>
  <si>
    <t>RB Capital</t>
  </si>
  <si>
    <t>CSHG Prime Offices</t>
  </si>
  <si>
    <t>FII Vinc Cor</t>
  </si>
  <si>
    <t>FII Quasar A</t>
  </si>
  <si>
    <t>FII Xp Prop</t>
  </si>
  <si>
    <t>FII Xp Cred</t>
  </si>
  <si>
    <t>Recebíveis</t>
  </si>
  <si>
    <t>RBR Properties</t>
  </si>
  <si>
    <t>RBR Asset</t>
  </si>
  <si>
    <t>Edifício Almirante Barroso</t>
  </si>
  <si>
    <t>BB Renda Corporativa</t>
  </si>
  <si>
    <t>Mercantil do Brasil</t>
  </si>
  <si>
    <t>Torre Almirante</t>
  </si>
  <si>
    <t>Ourinvest</t>
  </si>
  <si>
    <t>CENESP</t>
  </si>
  <si>
    <t>The One</t>
  </si>
  <si>
    <t>Torre Norte</t>
  </si>
  <si>
    <t>Projeto Água Branca</t>
  </si>
  <si>
    <t>Coinvalores</t>
  </si>
  <si>
    <t>TRX Edifícios Corporativos</t>
  </si>
  <si>
    <t>TRX</t>
  </si>
  <si>
    <t>Hedge Brasil Shopping</t>
  </si>
  <si>
    <t>Hedge</t>
  </si>
  <si>
    <t>Shopping Jardim Sul</t>
  </si>
  <si>
    <t>Parque D. Pedro Shopping</t>
  </si>
  <si>
    <t>Unishopping Consultoria</t>
  </si>
  <si>
    <t>General Shopping Ativo e Renda</t>
  </si>
  <si>
    <t>RB General Shopping Sulacap</t>
  </si>
  <si>
    <t>Oliveira Trust</t>
  </si>
  <si>
    <t>Floripa Shopping</t>
  </si>
  <si>
    <t>Shopping Pátio Higienópolis</t>
  </si>
  <si>
    <t>Shopping West Plaza</t>
  </si>
  <si>
    <t>Grand Plaza Shopping</t>
  </si>
  <si>
    <t>Centro Textil Internacional</t>
  </si>
  <si>
    <t>Hotel Maxinvest</t>
  </si>
  <si>
    <t>Hotéis</t>
  </si>
  <si>
    <t>HotelInvest</t>
  </si>
  <si>
    <t>Continental Square Faria Lima</t>
  </si>
  <si>
    <t>BR-Capital</t>
  </si>
  <si>
    <t>CSHG Logística</t>
  </si>
  <si>
    <t>Ativos Logísticos</t>
  </si>
  <si>
    <t>SDI Rio Bravo Renda Logística</t>
  </si>
  <si>
    <t>SDI Gestão</t>
  </si>
  <si>
    <t>RB Capital Renda I</t>
  </si>
  <si>
    <t>RB Capital Renda II</t>
  </si>
  <si>
    <t>Industrial do Brasil</t>
  </si>
  <si>
    <t>Caixa TRX Logística Renda</t>
  </si>
  <si>
    <t>Campus Faria Lima</t>
  </si>
  <si>
    <t>Educacional</t>
  </si>
  <si>
    <t>Anhanguera Educacional</t>
  </si>
  <si>
    <t>Brasil Plural Absoluto</t>
  </si>
  <si>
    <t>BTG Pactual FoF</t>
  </si>
  <si>
    <t>JHSF Rio Bravo Faz. Boa Vista</t>
  </si>
  <si>
    <t>Varejo</t>
  </si>
  <si>
    <t>Max Retail</t>
  </si>
  <si>
    <t>Hospital Nsa. de Lourdes</t>
  </si>
  <si>
    <t>Hospitais</t>
  </si>
  <si>
    <t>Hospital da Criança</t>
  </si>
  <si>
    <t>Kinea Rendimentos Imob (CDI)</t>
  </si>
  <si>
    <t>JS Real Estate Multigestão</t>
  </si>
  <si>
    <t>J Safra</t>
  </si>
  <si>
    <t>J. Safra</t>
  </si>
  <si>
    <t>Maxi Renda</t>
  </si>
  <si>
    <t>BTG Pactual Fundo de CRI</t>
  </si>
  <si>
    <t>Polo Recebíveis Imobiliários FII</t>
  </si>
  <si>
    <t>Polo Capital</t>
  </si>
  <si>
    <t>Fator Verità</t>
  </si>
  <si>
    <t>Fator</t>
  </si>
  <si>
    <t>CSHG Recebíveis Imobiliários</t>
  </si>
  <si>
    <t>Rio Bravo Crédito Imobiliário II</t>
  </si>
  <si>
    <t>Capitânia Securities II</t>
  </si>
  <si>
    <t>BNY Mellon</t>
  </si>
  <si>
    <t>Capitânia</t>
  </si>
  <si>
    <t>Kinea Índice de Preços</t>
  </si>
  <si>
    <t>Banestes Rec. Imobiliários</t>
  </si>
  <si>
    <t>Banestes DTVM</t>
  </si>
  <si>
    <t>Ourinvest JPP</t>
  </si>
  <si>
    <t>Finaxis</t>
  </si>
  <si>
    <t>JPP Capital</t>
  </si>
  <si>
    <t>FII XP Log</t>
  </si>
  <si>
    <t>Vórtx DTVM</t>
  </si>
  <si>
    <t>XP Malls</t>
  </si>
  <si>
    <t>Vinci Shopping Centers</t>
  </si>
  <si>
    <t>RBR Fundo de Fundos</t>
  </si>
  <si>
    <t xml:space="preserve">GGR Covepi Renda </t>
  </si>
  <si>
    <t>CM Capital Markets</t>
  </si>
  <si>
    <t>GGR</t>
  </si>
  <si>
    <t>Iridium Recebíveis Imobiliários</t>
  </si>
  <si>
    <t xml:space="preserve">Iridium Gestão de Recursos </t>
  </si>
  <si>
    <t>Mogno FoF</t>
  </si>
  <si>
    <t>Mogno</t>
  </si>
  <si>
    <t>RBR High Grade</t>
  </si>
  <si>
    <t>XP Industrial</t>
  </si>
  <si>
    <t>UBS Recebíveis Imobiliários</t>
  </si>
  <si>
    <t>Malls Brasil Plural</t>
  </si>
  <si>
    <t>Geração Futuro</t>
  </si>
  <si>
    <t>Alianza Trust Renda Imobiliária</t>
  </si>
  <si>
    <t>Alianza Gestão de Recurso</t>
  </si>
  <si>
    <t>Kinea High Yield</t>
  </si>
  <si>
    <t>Planner Corretora</t>
  </si>
  <si>
    <t>Bradesco Carteira Imobiliária Ativa</t>
  </si>
  <si>
    <t>Bradesco</t>
  </si>
  <si>
    <t>TG Ativo Real</t>
  </si>
  <si>
    <t>TG Core</t>
  </si>
  <si>
    <t>CSHG Renda Urbana</t>
  </si>
  <si>
    <t>Hedge TOP FOF III</t>
  </si>
  <si>
    <t>Hedge Investments</t>
  </si>
  <si>
    <t>Rio Bravo Renda Educacional</t>
  </si>
  <si>
    <t>Rio Bravo Renda Varejo</t>
  </si>
  <si>
    <t>VBI Log FII</t>
  </si>
  <si>
    <t>Valora RE III</t>
  </si>
  <si>
    <t>Valora Investimentos</t>
  </si>
  <si>
    <t>Vinci Logística</t>
  </si>
  <si>
    <t>Pátria Edifícios Corporativos</t>
  </si>
  <si>
    <t>Modal DTVM</t>
  </si>
  <si>
    <t>Pátria Investimentos</t>
  </si>
  <si>
    <t>Mérito Desenvolvimento Imobiliário</t>
  </si>
  <si>
    <t>Mérito Investimentos</t>
  </si>
  <si>
    <t>Caixa Cedae</t>
  </si>
  <si>
    <t>VM</t>
  </si>
  <si>
    <t>PL</t>
  </si>
  <si>
    <t>Informações do Fundo</t>
  </si>
  <si>
    <t>Em 1 mês</t>
  </si>
  <si>
    <t>Fonte: Todos os dados provêm da Economática e da XP Investimentos</t>
  </si>
  <si>
    <t>CPTS11</t>
  </si>
  <si>
    <t>HABT11</t>
  </si>
  <si>
    <t>Habitat II FII</t>
  </si>
  <si>
    <t>Habitat Capital Partners</t>
  </si>
  <si>
    <t>BRCO11</t>
  </si>
  <si>
    <t>GTWR11</t>
  </si>
  <si>
    <t>RECR11</t>
  </si>
  <si>
    <t>MCCI11</t>
  </si>
  <si>
    <t>RECT11</t>
  </si>
  <si>
    <t>HCTR11</t>
  </si>
  <si>
    <t>TEPP11</t>
  </si>
  <si>
    <t>CVBI11</t>
  </si>
  <si>
    <t>PATL11</t>
  </si>
  <si>
    <t>TRXF11</t>
  </si>
  <si>
    <t>PVBI11</t>
  </si>
  <si>
    <t>XPSF11</t>
  </si>
  <si>
    <t>Tellus Properties</t>
  </si>
  <si>
    <t>Tellus</t>
  </si>
  <si>
    <t>VBI Prime Offices</t>
  </si>
  <si>
    <t>VBI Real Estate</t>
  </si>
  <si>
    <t>Patria Log</t>
  </si>
  <si>
    <t>REC Renda Imobiliária</t>
  </si>
  <si>
    <t>REC Gestão</t>
  </si>
  <si>
    <t>Hectare CE FII</t>
  </si>
  <si>
    <t>Hectare Capital</t>
  </si>
  <si>
    <t>Green Towers</t>
  </si>
  <si>
    <t>Mauá Capital Recebíveis Imob</t>
  </si>
  <si>
    <t>Mauá Capital</t>
  </si>
  <si>
    <t>15º Util</t>
  </si>
  <si>
    <t>Dia*</t>
  </si>
  <si>
    <t>Pagamento dos dividendos é aproximado</t>
  </si>
  <si>
    <t>TRX Real Estate FII</t>
  </si>
  <si>
    <t>Híbrido</t>
  </si>
  <si>
    <t>XP Selection FoF</t>
  </si>
  <si>
    <t>Bresco Logística</t>
  </si>
  <si>
    <t>Bresco Gestão</t>
  </si>
  <si>
    <t>VBI CRI</t>
  </si>
  <si>
    <t>BTG Logística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</si>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</sst>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R$&quot;\ #,##0;[Red]\-&quot;R$&quot;\ #,##0"/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D+&quot;0"/>
    <numFmt numFmtId="165" formatCode="_-* #,##0_-;\-* #,##0_-;_-* &quot;-&quot;??_-;_-@_-"/>
    <numFmt numFmtId="166" formatCode="&quot;R$&quot;\ #,##0.00"/>
    <numFmt numFmtId="167" formatCode="0.0%"/>
    <numFmt numFmtId="168" formatCode="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 val="singleAccounting"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FFE18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7" fillId="5" borderId="0" xfId="0" applyFont="1" applyFill="1" applyBorder="1" applyAlignment="1">
      <alignment vertical="center"/>
    </xf>
    <xf numFmtId="0" fontId="7" fillId="5" borderId="0" xfId="1" applyNumberFormat="1" applyFont="1" applyFill="1" applyBorder="1" applyAlignment="1">
      <alignment horizontal="center" vertical="center"/>
    </xf>
    <xf numFmtId="44" fontId="7" fillId="5" borderId="0" xfId="1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8" fontId="7" fillId="5" borderId="0" xfId="0" applyNumberFormat="1" applyFont="1" applyFill="1" applyBorder="1" applyAlignment="1">
      <alignment horizontal="center" vertical="center"/>
    </xf>
    <xf numFmtId="6" fontId="8" fillId="5" borderId="0" xfId="0" applyNumberFormat="1" applyFont="1" applyFill="1" applyBorder="1" applyAlignment="1">
      <alignment horizontal="center" wrapText="1"/>
    </xf>
    <xf numFmtId="1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 vertical="center" wrapText="1"/>
    </xf>
    <xf numFmtId="8" fontId="7" fillId="5" borderId="0" xfId="0" applyNumberFormat="1" applyFont="1" applyFill="1" applyBorder="1" applyAlignment="1">
      <alignment horizontal="center" vertical="center" wrapText="1"/>
    </xf>
    <xf numFmtId="164" fontId="7" fillId="5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6" fontId="7" fillId="5" borderId="0" xfId="0" applyNumberFormat="1" applyFont="1" applyFill="1" applyBorder="1" applyAlignment="1">
      <alignment horizontal="center" vertical="center" wrapText="1"/>
    </xf>
    <xf numFmtId="168" fontId="10" fillId="0" borderId="0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horizontal="left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8" fontId="10" fillId="5" borderId="1" xfId="0" applyNumberFormat="1" applyFont="1" applyFill="1" applyBorder="1" applyAlignment="1">
      <alignment horizontal="center" vertical="center"/>
    </xf>
    <xf numFmtId="10" fontId="10" fillId="5" borderId="1" xfId="2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9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8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164" fontId="7" fillId="0" borderId="0" xfId="0" applyNumberFormat="1" applyFont="1" applyFill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/>
    </xf>
    <xf numFmtId="9" fontId="7" fillId="0" borderId="0" xfId="2" applyFont="1" applyFill="1" applyBorder="1" applyAlignment="1">
      <alignment horizontal="center" vertical="center" wrapText="1"/>
    </xf>
    <xf numFmtId="9" fontId="7" fillId="0" borderId="0" xfId="2" applyNumberFormat="1" applyFont="1" applyFill="1" applyBorder="1" applyAlignment="1">
      <alignment horizontal="center" vertical="center" wrapText="1"/>
    </xf>
    <xf numFmtId="6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44" fontId="7" fillId="0" borderId="0" xfId="1" applyNumberFormat="1" applyFont="1" applyFill="1" applyBorder="1" applyAlignment="1">
      <alignment horizontal="center"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8" fontId="7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wrapText="1"/>
    </xf>
    <xf numFmtId="10" fontId="8" fillId="0" borderId="0" xfId="0" applyNumberFormat="1" applyFont="1" applyFill="1" applyBorder="1" applyAlignment="1">
      <alignment wrapText="1"/>
    </xf>
    <xf numFmtId="9" fontId="8" fillId="0" borderId="0" xfId="0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6" fontId="8" fillId="0" borderId="0" xfId="0" applyNumberFormat="1" applyFont="1" applyFill="1" applyBorder="1" applyAlignment="1">
      <alignment horizontal="center" wrapText="1"/>
    </xf>
    <xf numFmtId="0" fontId="10" fillId="4" borderId="0" xfId="0" applyFont="1" applyFill="1" applyBorder="1"/>
    <xf numFmtId="164" fontId="8" fillId="0" borderId="0" xfId="0" applyNumberFormat="1" applyFont="1" applyFill="1" applyBorder="1" applyAlignment="1">
      <alignment horizontal="center" wrapText="1"/>
    </xf>
    <xf numFmtId="10" fontId="8" fillId="0" borderId="0" xfId="0" applyNumberFormat="1" applyFont="1" applyFill="1" applyBorder="1" applyAlignment="1">
      <alignment horizontal="center" wrapText="1"/>
    </xf>
    <xf numFmtId="9" fontId="8" fillId="0" borderId="0" xfId="0" applyNumberFormat="1" applyFont="1" applyFill="1" applyBorder="1" applyAlignment="1">
      <alignment horizontal="center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10" fontId="0" fillId="0" borderId="0" xfId="2" applyNumberFormat="1" applyFont="1"/>
    <xf numFmtId="10" fontId="1" fillId="0" borderId="0" xfId="2" applyNumberFormat="1" applyFont="1"/>
    <xf numFmtId="10" fontId="0" fillId="3" borderId="0" xfId="0" applyNumberFormat="1" applyFill="1"/>
    <xf numFmtId="0" fontId="0" fillId="3" borderId="0" xfId="0" applyFill="1"/>
    <xf numFmtId="167" fontId="10" fillId="4" borderId="1" xfId="2" applyNumberFormat="1" applyFont="1" applyFill="1" applyBorder="1" applyAlignment="1">
      <alignment horizontal="center" vertical="center"/>
    </xf>
    <xf numFmtId="4" fontId="10" fillId="5" borderId="1" xfId="2" applyNumberFormat="1" applyFont="1" applyFill="1" applyBorder="1" applyAlignment="1">
      <alignment horizontal="center" vertical="center"/>
    </xf>
    <xf numFmtId="0" fontId="12" fillId="0" borderId="0" xfId="0" applyFont="1"/>
    <xf numFmtId="0" fontId="12" fillId="4" borderId="0" xfId="0" applyFont="1" applyFill="1"/>
    <xf numFmtId="0" fontId="7" fillId="5" borderId="0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9" fontId="8" fillId="5" borderId="0" xfId="0" applyNumberFormat="1" applyFont="1" applyFill="1" applyBorder="1" applyAlignment="1">
      <alignment horizontal="center" wrapText="1"/>
    </xf>
    <xf numFmtId="14" fontId="7" fillId="5" borderId="0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14" fontId="10" fillId="5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/>
    <xf numFmtId="3" fontId="10" fillId="0" borderId="0" xfId="0" applyNumberFormat="1" applyFont="1" applyFill="1" applyBorder="1" applyAlignment="1">
      <alignment horizontal="center" vertical="center"/>
    </xf>
    <xf numFmtId="10" fontId="8" fillId="5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left" vertical="center"/>
    </xf>
    <xf numFmtId="166" fontId="5" fillId="3" borderId="0" xfId="0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</cellXfs>
  <cellStyles count="4">
    <cellStyle name="Hiperlink 2" xfId="3" xr:uid="{00000000-0005-0000-0000-000000000000}"/>
    <cellStyle name="Normal" xfId="0" builtinId="0"/>
    <cellStyle name="Porcentagem" xfId="2" builtinId="5"/>
    <cellStyle name="Vírgula" xfId="1" builtinId="3"/>
  </cellStyles>
  <dxfs count="16"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  <dxf>
      <fill>
        <patternFill>
          <bgColor rgb="FF63BE7B"/>
        </patternFill>
      </fill>
    </dxf>
    <dxf>
      <fill>
        <patternFill>
          <bgColor rgb="FFB1D47F"/>
        </patternFill>
      </fill>
    </dxf>
    <dxf>
      <fill>
        <patternFill>
          <bgColor rgb="FFFFEB84"/>
        </patternFill>
      </fill>
    </dxf>
    <dxf>
      <fill>
        <patternFill>
          <bgColor rgb="FFFF9966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ntroles\Base_Dados_Fund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FORA DA PLATAFORMA"/>
      <sheetName val="temp_heberton"/>
      <sheetName val="PARAMETROS"/>
      <sheetName val="RASCUNHO"/>
      <sheetName val="Plan3"/>
      <sheetName val="Temporário"/>
      <sheetName val="Plan1"/>
      <sheetName val="Temporario"/>
      <sheetName val="Temporario 2"/>
    </sheetNames>
    <sheetDataSet>
      <sheetData sheetId="0" refreshError="1"/>
      <sheetData sheetId="1" refreshError="1"/>
      <sheetData sheetId="2" refreshError="1"/>
      <sheetData sheetId="3">
        <row r="1">
          <cell r="G1" t="str">
            <v>CLASSIFICAÇÃO ANBID</v>
          </cell>
        </row>
        <row r="3">
          <cell r="A3" t="str">
            <v>FABIO.GONCALVES</v>
          </cell>
          <cell r="B3" t="str">
            <v>ADVIS EQUITIES ADMINISTRAÇÃO DE RECURSOS LTDA</v>
          </cell>
          <cell r="C3" t="str">
            <v>BANCO BNP PARIBAS BRASIL S/A</v>
          </cell>
          <cell r="D3" t="str">
            <v>ABERTURA</v>
          </cell>
          <cell r="E3" t="str">
            <v>corridos</v>
          </cell>
          <cell r="F3" t="str">
            <v>LONGO PRAZO</v>
          </cell>
          <cell r="G3" t="str">
            <v>Curto Prazo</v>
          </cell>
          <cell r="H3" t="str">
            <v>SIM</v>
          </cell>
          <cell r="I3" t="str">
            <v>ABERTO</v>
          </cell>
          <cell r="J3" t="str">
            <v>KPMG Auditores Independentes S/A</v>
          </cell>
          <cell r="K3" t="str">
            <v>BANCO BRADESCO S.A.</v>
          </cell>
          <cell r="L3" t="str">
            <v>Fundo Multimercado</v>
          </cell>
        </row>
        <row r="4">
          <cell r="A4" t="str">
            <v>FAUSTO.SILVA</v>
          </cell>
          <cell r="B4" t="str">
            <v>ADVIS INVESTIMENTOS LTDA</v>
          </cell>
          <cell r="C4" t="str">
            <v>BANCO BRADESCO S.A</v>
          </cell>
          <cell r="D4" t="str">
            <v>FECHAMENTO</v>
          </cell>
          <cell r="E4" t="str">
            <v>útil</v>
          </cell>
          <cell r="F4" t="str">
            <v>RENDA VARIÁVEL</v>
          </cell>
          <cell r="G4" t="str">
            <v>Referenciado DI</v>
          </cell>
          <cell r="H4" t="str">
            <v>NÃO</v>
          </cell>
          <cell r="I4" t="str">
            <v>FECHADO</v>
          </cell>
          <cell r="J4" t="str">
            <v>PWC Auditores Independentes</v>
          </cell>
          <cell r="K4" t="str">
            <v>Itaú Unibanco S/A.</v>
          </cell>
          <cell r="L4" t="str">
            <v>Fundo de Ações</v>
          </cell>
        </row>
        <row r="5">
          <cell r="A5" t="str">
            <v>HEBERTON.PASSOS</v>
          </cell>
          <cell r="B5" t="str">
            <v>ALPHA4X GESTORA DE RECURSOS LTDA</v>
          </cell>
          <cell r="C5" t="str">
            <v>BANCO FATOR S/A</v>
          </cell>
          <cell r="E5" t="str">
            <v>TERMINO DO FUNDO</v>
          </cell>
          <cell r="F5" t="str">
            <v>FUNDO FECHADO</v>
          </cell>
          <cell r="G5" t="str">
            <v>Renda Fixa</v>
          </cell>
          <cell r="J5" t="str">
            <v>Deloitte Touche Tohmatsu Auditores Independentes</v>
          </cell>
          <cell r="K5" t="str">
            <v>Banco BNP Paribas Brasil S/A</v>
          </cell>
          <cell r="L5" t="str">
            <v>Fundo de Renda Fixa</v>
          </cell>
        </row>
        <row r="6">
          <cell r="A6" t="str">
            <v>THIAGO.VILLELA</v>
          </cell>
          <cell r="B6" t="str">
            <v>ANGÁ ADMINISTRAÇÃO DE RECURSOS LTDA.</v>
          </cell>
          <cell r="C6" t="str">
            <v>BANCO J.P. MORGAN S.A.</v>
          </cell>
          <cell r="E6" t="str">
            <v>Carencia</v>
          </cell>
          <cell r="F6" t="str">
            <v>CURTO PRAZO</v>
          </cell>
          <cell r="G6" t="str">
            <v>Renda Fixa Crédito Livre</v>
          </cell>
          <cell r="J6" t="str">
            <v>ERNST &amp; YOUNG AUDITORES INDEPENDENTES S/S</v>
          </cell>
          <cell r="K6" t="str">
            <v>Banco BTG Pactual S.A.</v>
          </cell>
          <cell r="L6" t="str">
            <v>Fundo Referenciado</v>
          </cell>
        </row>
        <row r="7">
          <cell r="A7" t="str">
            <v>VINICIUS.ROCHA</v>
          </cell>
          <cell r="B7" t="str">
            <v>APEX CAPITAL LTDA</v>
          </cell>
          <cell r="C7" t="str">
            <v>BEM DTVM LTDA</v>
          </cell>
          <cell r="G7" t="str">
            <v>Renda Fixa Índices</v>
          </cell>
          <cell r="J7" t="str">
            <v>PricawaterhouseCoopers Auditores Independentes</v>
          </cell>
          <cell r="K7" t="str">
            <v>Banco Crédit Agricole Brasil S/A.</v>
          </cell>
          <cell r="L7" t="str">
            <v>Fundo Cambial</v>
          </cell>
        </row>
        <row r="8">
          <cell r="A8" t="str">
            <v>CAMILA.MATIAS</v>
          </cell>
          <cell r="B8" t="str">
            <v>ÁPPIA PRIME GESTÃO DE RECURSOS LTDA</v>
          </cell>
          <cell r="C8" t="str">
            <v>BNY MELLON SERVICOS FINANCEIROS DTVM S.A.</v>
          </cell>
          <cell r="G8" t="str">
            <v>Long And Short - Neutro</v>
          </cell>
          <cell r="J8" t="str">
            <v>Audifactor Auditores Independentes</v>
          </cell>
          <cell r="K8" t="str">
            <v>Citibank DTVM S/A.</v>
          </cell>
          <cell r="L8" t="str">
            <v>Fundo Direitos Creditórios</v>
          </cell>
        </row>
        <row r="9">
          <cell r="A9" t="str">
            <v>DANIELA.ZEE</v>
          </cell>
          <cell r="B9" t="str">
            <v>ASHMORE BRASIL GESTORA DE RECURSOS LTDA</v>
          </cell>
          <cell r="C9" t="str">
            <v>BRAM BRADESCO ASSET MANAGEMENT S/A DTVM</v>
          </cell>
          <cell r="G9" t="str">
            <v>Long And Short - Direcional</v>
          </cell>
          <cell r="K9" t="str">
            <v>Caixa Econômica Federal</v>
          </cell>
          <cell r="L9"/>
        </row>
        <row r="10">
          <cell r="A10" t="str">
            <v>ANTONIO.ALBUQUERQUE</v>
          </cell>
          <cell r="B10" t="str">
            <v>ATICO ADMINISTRAÇÃO DE RECURSOS LTDA</v>
          </cell>
          <cell r="C10" t="str">
            <v>BTG PACTUAL SERVIÇOS FINANCEIROS S/A DTVM</v>
          </cell>
          <cell r="G10" t="str">
            <v>Multimercados Macro</v>
          </cell>
          <cell r="K10" t="str">
            <v>Banco Daycoval S/A.</v>
          </cell>
          <cell r="L10"/>
        </row>
        <row r="11">
          <cell r="A11" t="str">
            <v>GABRIELA.SCHOR</v>
          </cell>
          <cell r="B11" t="str">
            <v>BBM I GESTÃO DE RECURSOS LTDA</v>
          </cell>
          <cell r="C11" t="str">
            <v>CREDIT AGRICOLE BRASIL S.A. DISTRIBUIDORA DE TÍTULOS E VALORES MOBILIÁRIOS</v>
          </cell>
          <cell r="G11" t="str">
            <v>Multimercados Trading</v>
          </cell>
          <cell r="K11" t="str">
            <v>BNY Mellon Banco S.A.</v>
          </cell>
        </row>
        <row r="12">
          <cell r="A12" t="str">
            <v>ELENA.ESBAILE</v>
          </cell>
          <cell r="B12" t="str">
            <v>BBM II GESTÃO DE RECURSOS LTDA</v>
          </cell>
          <cell r="C12" t="str">
            <v>DAYCOVAL ASSET MANAGEMENT ADMINISTRACAO DE RECURSOS LTDA</v>
          </cell>
          <cell r="G12" t="str">
            <v>Multimercados Multiestratégia</v>
          </cell>
        </row>
        <row r="13">
          <cell r="A13" t="str">
            <v>LUARA.SILVA</v>
          </cell>
          <cell r="B13" t="str">
            <v>BC GESTÃO DE RECURSOS LTDA</v>
          </cell>
          <cell r="C13" t="str">
            <v>INTRAG DTVM LTDA.</v>
          </cell>
          <cell r="G13" t="str">
            <v>Multimercados Multigestor</v>
          </cell>
        </row>
        <row r="14">
          <cell r="A14" t="str">
            <v>OMAR.WAKED</v>
          </cell>
          <cell r="B14" t="str">
            <v>BEHAVIOR GESTÃO DE CAPITAL LTDA</v>
          </cell>
          <cell r="C14" t="str">
            <v>SUL AMERICA INVESTIMENTOS DISTRIBUIDORA DE TITULOS E VALORES MOBILIARIOS S.A.</v>
          </cell>
          <cell r="G14" t="str">
            <v>Multimercados Juros e Moedas</v>
          </cell>
        </row>
        <row r="15">
          <cell r="A15" t="str">
            <v>RENATO.QUEIROZ</v>
          </cell>
          <cell r="B15" t="str">
            <v>BESAF - BES ATIVOS FINANCEIROS LTDA</v>
          </cell>
          <cell r="C15" t="str">
            <v>VOTORANTIM ASSET MANAGEMENT DTVM LTDA.</v>
          </cell>
          <cell r="G15" t="str">
            <v>Multimercados Estratégia Específica</v>
          </cell>
        </row>
        <row r="16">
          <cell r="B16" t="str">
            <v>BNP PARIBAS ASSET MANAGEMENT BRASIL LTDA</v>
          </cell>
          <cell r="C16" t="str">
            <v>CAIXA ECONÔMICA FEDERAL</v>
          </cell>
          <cell r="G16" t="str">
            <v>Balanceados</v>
          </cell>
        </row>
        <row r="17">
          <cell r="B17" t="str">
            <v>BNY MELLON ARX INVESTIMENTOS LTDA</v>
          </cell>
          <cell r="C17" t="str">
            <v>GRADUAL CCTVM S.A.</v>
          </cell>
          <cell r="G17" t="str">
            <v>Capital Protegido</v>
          </cell>
        </row>
        <row r="18">
          <cell r="B18" t="str">
            <v>BRAM - BRADESCO ASSET MANAGEMENT S.A. DISTRIBUIDORA DE TÍTULOS E VALORES MOBILIÁRIOS</v>
          </cell>
          <cell r="C18" t="str">
            <v>CREDIT SUISSE HEDGING-GRIFFO CORRETORA DE VALORES S.A.</v>
          </cell>
          <cell r="G18" t="str">
            <v>Investimento no Exterior</v>
          </cell>
        </row>
        <row r="19">
          <cell r="B19" t="str">
            <v>BRASIL PLURAL GESTÃO DE RECURSOS LTDA</v>
          </cell>
          <cell r="C19" t="str">
            <v>Banco Modal S.A.</v>
          </cell>
          <cell r="G19" t="str">
            <v>Ações IBOVESPA Indexado</v>
          </cell>
        </row>
        <row r="20">
          <cell r="B20" t="str">
            <v>BRAVIA CAPITAL INVESTIMENTOS LTDA</v>
          </cell>
          <cell r="C20" t="str">
            <v>SOCOPA SOCIEDADE CORRETORA PAULISTA</v>
          </cell>
          <cell r="G20" t="str">
            <v>Ações IBOVESPA Ativo</v>
          </cell>
        </row>
        <row r="21">
          <cell r="B21" t="str">
            <v>BRZ INVESTIMENTOS LTDA</v>
          </cell>
          <cell r="G21" t="str">
            <v>Ações IBrX Indexado</v>
          </cell>
        </row>
        <row r="22">
          <cell r="B22" t="str">
            <v>BTG PACTUAL ASSET MANAGEMENT S/A DTVM</v>
          </cell>
          <cell r="G22" t="str">
            <v>Ações IBrX Ativo</v>
          </cell>
        </row>
        <row r="23">
          <cell r="B23" t="str">
            <v>CAPITANIA S/A</v>
          </cell>
          <cell r="G23" t="str">
            <v>Ações Setoriais</v>
          </cell>
        </row>
        <row r="24">
          <cell r="B24" t="str">
            <v>CLARITAS ADMINISTRAÇÃO DE RECURSOS LTDA</v>
          </cell>
          <cell r="G24" t="str">
            <v>Ações FMP - FGTS</v>
          </cell>
        </row>
        <row r="25">
          <cell r="B25" t="str">
            <v>CREDIT AGRICOLE BRASIL S.A. DISTRIBUIDORA DE TÍTULOS E VALORES MOBILIÁRIOS</v>
          </cell>
          <cell r="G25" t="str">
            <v>Ações Small Caps</v>
          </cell>
        </row>
        <row r="26">
          <cell r="B26" t="str">
            <v>CULTINVEST ASSET MANAGEMENT LTDA</v>
          </cell>
          <cell r="G26" t="str">
            <v>Ações Dividendos</v>
          </cell>
        </row>
        <row r="27">
          <cell r="B27" t="str">
            <v>DAYCOVAL ASSET MANAGEMENT ADMINISTRACAO DE RECURSOS LTDA</v>
          </cell>
          <cell r="G27" t="str">
            <v>Ações Sustentabilidade/Governança</v>
          </cell>
        </row>
        <row r="28">
          <cell r="B28" t="str">
            <v>DLM INVISTA ASSET MANAGEMENT S.A.</v>
          </cell>
          <cell r="G28" t="str">
            <v>Ações Livre</v>
          </cell>
        </row>
        <row r="29">
          <cell r="B29" t="str">
            <v>DUNA ASSET MANAGEMENT LTDA.</v>
          </cell>
          <cell r="G29" t="str">
            <v>Fundos Fechados de Ações</v>
          </cell>
        </row>
        <row r="30">
          <cell r="B30" t="str">
            <v>EAGLE CAPITAL S/S LTDA</v>
          </cell>
          <cell r="G30" t="str">
            <v>Cambial</v>
          </cell>
        </row>
        <row r="31">
          <cell r="B31" t="str">
            <v>EDGE BRASIL GESTÃO DE ATIVOS LTDA.</v>
          </cell>
          <cell r="G31" t="str">
            <v>Previdência Renda Fixa</v>
          </cell>
        </row>
        <row r="32">
          <cell r="B32" t="str">
            <v>EFFECTUS INVESTIMENTOS LTDA</v>
          </cell>
          <cell r="G32" t="str">
            <v>Previdência Balanceados - até 15</v>
          </cell>
        </row>
        <row r="33">
          <cell r="B33" t="str">
            <v>EQUITAS ADMINISTRAÇÃO DE FUNDOS DE INVESTIMENTOS LTDA.</v>
          </cell>
          <cell r="G33" t="str">
            <v>Previdência Balanceados - de 15-30</v>
          </cell>
        </row>
        <row r="34">
          <cell r="B34" t="str">
            <v>FAMA INVESTIMENTOS LTDA</v>
          </cell>
          <cell r="G34" t="str">
            <v>Previdência Balanceados - acima de 30</v>
          </cell>
        </row>
        <row r="35">
          <cell r="B35" t="str">
            <v>FAR FATOR ADM DE RECURSOS LTDA</v>
          </cell>
          <cell r="G35" t="str">
            <v>Previdência Multimercados</v>
          </cell>
        </row>
        <row r="36">
          <cell r="B36" t="str">
            <v>FIDES ASSET MANAGEMENT LTDA</v>
          </cell>
          <cell r="G36" t="str">
            <v>Previdência Data-Alvo</v>
          </cell>
        </row>
        <row r="37">
          <cell r="B37" t="str">
            <v>FLAG ASSET MANAGEMENT GESTORA DE RECURSOS LTDA</v>
          </cell>
          <cell r="G37" t="str">
            <v>Previdência Ações</v>
          </cell>
        </row>
        <row r="38">
          <cell r="B38" t="str">
            <v>FRAM CAPITAL GESTÃO DE ATIVOS LTDA.</v>
          </cell>
          <cell r="G38" t="str">
            <v>Exclusivos Fechados</v>
          </cell>
        </row>
        <row r="39">
          <cell r="B39" t="str">
            <v>FRANKLIN TEMPLETON INVESTIMENTOS (BRASIL) LTDA</v>
          </cell>
          <cell r="G39" t="str">
            <v>Off Shore Renda Fixa</v>
          </cell>
        </row>
        <row r="40">
          <cell r="B40" t="str">
            <v>GAP GESTORA DE RECURSOS LTDA</v>
          </cell>
          <cell r="G40" t="str">
            <v>Off Shore Renda Variável</v>
          </cell>
        </row>
        <row r="41">
          <cell r="B41" t="str">
            <v>GAP PRUDENTIAL LT GESTÃO DE RECURSOS LTDA.</v>
          </cell>
          <cell r="G41" t="str">
            <v>Off Shore Mistos</v>
          </cell>
        </row>
        <row r="42">
          <cell r="B42" t="str">
            <v>GAVEA INVESTIMENTOS LTDA</v>
          </cell>
          <cell r="G42" t="str">
            <v>Fomento Mercantil</v>
          </cell>
        </row>
        <row r="43">
          <cell r="B43" t="str">
            <v>GDX INVESTIMENTOS LTDA</v>
          </cell>
          <cell r="G43" t="str">
            <v>Financeiro</v>
          </cell>
        </row>
        <row r="44">
          <cell r="B44" t="str">
            <v>GPM GESTÃO DE RECURSOS LTDA</v>
          </cell>
          <cell r="G44" t="str">
            <v>Agro, Indústria e Comércio</v>
          </cell>
        </row>
        <row r="45">
          <cell r="B45" t="str">
            <v>GTI ADMINISTRAÇÃO DE RECURSOS LTDA</v>
          </cell>
          <cell r="G45" t="str">
            <v>Outros</v>
          </cell>
        </row>
        <row r="46">
          <cell r="B46" t="str">
            <v>GUEPARDO INVESTIMENTOS LTDA</v>
          </cell>
          <cell r="G46" t="str">
            <v>Fundo de Índices (ETF)</v>
          </cell>
        </row>
        <row r="47">
          <cell r="B47" t="str">
            <v>HIX INVESTIMENTOS LTDA</v>
          </cell>
          <cell r="G47" t="str">
            <v>Fundos de Participações</v>
          </cell>
        </row>
        <row r="48">
          <cell r="B48" t="str">
            <v>HUMAITÁ INVESTIMENTOS LTDA</v>
          </cell>
          <cell r="G48" t="str">
            <v>Fundos de Investimento Imobiliário</v>
          </cell>
        </row>
        <row r="49">
          <cell r="B49" t="str">
            <v>IBIUNA GESTAO DE RECURSOS LTDA.</v>
          </cell>
        </row>
        <row r="50">
          <cell r="B50" t="str">
            <v>ICATU VANGUARDA ADMINISTRACAO DE RECURSOS LTDA</v>
          </cell>
        </row>
        <row r="51">
          <cell r="B51" t="str">
            <v>J. P. MORGAN ADMINISTRADORA DE CARTEIRAS BRASIL LTDA</v>
          </cell>
        </row>
        <row r="52">
          <cell r="B52" t="str">
            <v>JARDIM BOTANICO PARTNERS INVESTIMENTOS LTDA</v>
          </cell>
        </row>
        <row r="53">
          <cell r="B53" t="str">
            <v>JGP GESTÃO DE RECURSOS LTDA</v>
          </cell>
        </row>
        <row r="54">
          <cell r="B54" t="str">
            <v>KADIMA GESTÃO DE INVESTIMENTOS LTDA</v>
          </cell>
        </row>
        <row r="55">
          <cell r="B55" t="str">
            <v>KAPITALO INVESTIMENTOS LTDA</v>
          </cell>
        </row>
        <row r="56">
          <cell r="B56" t="str">
            <v>KINEA INVESTIMENTOS LTDA.</v>
          </cell>
        </row>
        <row r="57">
          <cell r="B57" t="str">
            <v>KODJA INVESTIMENTOS LTDA</v>
          </cell>
        </row>
        <row r="58">
          <cell r="B58" t="str">
            <v>KONDOR ADMINISTRADORA E GESTORA DE RECURSOS FINANCEIROS LTDA.</v>
          </cell>
        </row>
        <row r="59">
          <cell r="B59" t="str">
            <v>KYROS GESTÃO DE RECURSOS LTDA</v>
          </cell>
        </row>
        <row r="60">
          <cell r="B60" t="str">
            <v>LACAN INVESTIMENTOS E PARTICIPACOES LTDA</v>
          </cell>
        </row>
        <row r="61">
          <cell r="B61" t="str">
            <v>LEGAN ADMINISTRAÇÃO DE RECURSOS LTDA</v>
          </cell>
        </row>
        <row r="62">
          <cell r="B62" t="str">
            <v>MAPFRE DTVM S.A.</v>
          </cell>
        </row>
        <row r="63">
          <cell r="B63" t="str">
            <v>MARLIN-GESTÃO DE RECURSOS LTDA</v>
          </cell>
        </row>
        <row r="64">
          <cell r="B64" t="str">
            <v>MAUA INVESTIMENTOS LTDA</v>
          </cell>
        </row>
        <row r="65">
          <cell r="B65" t="str">
            <v>MCAP INVESTIMENTOS LTDA.</v>
          </cell>
        </row>
        <row r="66">
          <cell r="B66" t="str">
            <v>MERCATTO GESTAO DE RECURSOS S/C LTDA</v>
          </cell>
        </row>
        <row r="67">
          <cell r="B67" t="str">
            <v>META ASSET MANAGEMENT LTDA.</v>
          </cell>
        </row>
        <row r="68">
          <cell r="B68" t="str">
            <v>MIRAE ASSET GLOBAL INVESTIMENTOS (BRASIL) GESTÃO DE RECURSOS LTDA.</v>
          </cell>
        </row>
        <row r="69">
          <cell r="B69" t="str">
            <v>MODAL ASSET MANAGEMENT LTDA</v>
          </cell>
        </row>
        <row r="70">
          <cell r="B70" t="str">
            <v>NEST INVESTIMENTOS LTDA</v>
          </cell>
        </row>
        <row r="71">
          <cell r="B71" t="str">
            <v>NP ADMINISTRAÇÃO DE RECURSOS LTDA</v>
          </cell>
        </row>
        <row r="72">
          <cell r="B72" t="str">
            <v>OCEANA INVESTIMENTOS ADMINISTRADORA DE CARTEIRA DE VALORES MOBILIÁRIOS LTDA</v>
          </cell>
        </row>
        <row r="73">
          <cell r="B73" t="str">
            <v>OPPORTUNITY ASSET ADMINISTRADORA DE RECURSOS DE TERCEIROS LTDA</v>
          </cell>
        </row>
        <row r="74">
          <cell r="B74" t="str">
            <v>OPPORTUNITY GESTORA DE RECURSOS LTDA</v>
          </cell>
        </row>
        <row r="75">
          <cell r="B75" t="str">
            <v>OPUS GESTAO DE RECURSOS LTDA</v>
          </cell>
        </row>
        <row r="76">
          <cell r="B76" t="str">
            <v>PACIFICO GESTÃO DE RECURSOS LTDA</v>
          </cell>
        </row>
        <row r="77">
          <cell r="B77" t="str">
            <v>PATRIA INVESTIMENTOS LTDA</v>
          </cell>
        </row>
        <row r="78">
          <cell r="B78" t="str">
            <v>PERFIN ADMINISTRAÇÃO DE RECURSOS LTDA</v>
          </cell>
        </row>
        <row r="79">
          <cell r="B79" t="str">
            <v>QUELUZ GESTÃO DE RECURSOS FINANCEIROS LTDA</v>
          </cell>
        </row>
        <row r="80">
          <cell r="B80" t="str">
            <v>QUEST INVESTIMENTOS LTDA.</v>
          </cell>
        </row>
        <row r="81">
          <cell r="B81" t="str">
            <v>RIO BRAVO INVESTIMENTOS LTDA</v>
          </cell>
        </row>
        <row r="82">
          <cell r="B82" t="str">
            <v>RIO PERFORMANCE GESTÃO DE RECURSOS LTDA</v>
          </cell>
        </row>
        <row r="83">
          <cell r="B83" t="str">
            <v>RMW INVESTIMENTOS - ADMINISTRAÇÃO DE RECURSOS MOBILIÁRIOS LTDA</v>
          </cell>
        </row>
        <row r="84">
          <cell r="B84" t="str">
            <v>SAGA CONSULTORIA E GESTAO DE INVESTIMENTOS FINANCEIROS LTDA</v>
          </cell>
        </row>
        <row r="85">
          <cell r="B85" t="str">
            <v>SCHRODER INVESTMENT MANAGEMENT BRASIL LTDA</v>
          </cell>
        </row>
        <row r="86">
          <cell r="B86" t="str">
            <v>SDA GESTÃO DE RECURSOS LTDA</v>
          </cell>
        </row>
        <row r="87">
          <cell r="B87" t="str">
            <v>SET INVESTIMENTOS GESTÃO DE ATIVOS LTDA.</v>
          </cell>
        </row>
        <row r="88">
          <cell r="B88" t="str">
            <v>SPARTA ADMINISTRADORA DE RECURSOS LTDA</v>
          </cell>
        </row>
        <row r="89">
          <cell r="B89" t="str">
            <v>SPX GESTÃO DE RECURSOS LTDA</v>
          </cell>
        </row>
        <row r="90">
          <cell r="B90" t="str">
            <v>SUL AMÉRICA INVESTIMENTOS DTVM S.A.</v>
          </cell>
        </row>
        <row r="91">
          <cell r="B91" t="str">
            <v>TEÓRICA GESTORA DE RECURSOS LTDA</v>
          </cell>
        </row>
        <row r="92">
          <cell r="B92" t="str">
            <v>TRAPEZUS GESTÃO DE RECURSOS LTDA.</v>
          </cell>
        </row>
        <row r="93">
          <cell r="B93" t="str">
            <v>UJAY CAPITAL INVESTIMENTOS LTDA</v>
          </cell>
        </row>
        <row r="94">
          <cell r="B94" t="str">
            <v>VALORA GESTÃO DE INVESTIMENTOS LTDA.</v>
          </cell>
        </row>
        <row r="95">
          <cell r="B95" t="str">
            <v>VENTURESTAR GESTAO DE RECURSOS LTDA</v>
          </cell>
        </row>
        <row r="96">
          <cell r="B96" t="str">
            <v>VICTOIRE BRASIL INVESTIMENTOS ADMINISTRAÇÃO DE RECURSOS LTDA</v>
          </cell>
        </row>
        <row r="97">
          <cell r="B97" t="str">
            <v>VIX CAPITAL GESTAO DE RECURSOS LTDA</v>
          </cell>
        </row>
        <row r="98">
          <cell r="B98" t="str">
            <v>VOTORANTIM ASSET MANAGEMENT DTVM LTDA.</v>
          </cell>
        </row>
        <row r="99">
          <cell r="B99" t="str">
            <v>WESTERN ASSET MANAGEMENT COMPANY DTVM LTDA</v>
          </cell>
        </row>
        <row r="100">
          <cell r="B100" t="str">
            <v>XP GESTÃO DE RECURSOS LTDA</v>
          </cell>
        </row>
        <row r="101">
          <cell r="B101" t="str">
            <v>XP INVESTIMENTOS CCTVM S.A.</v>
          </cell>
        </row>
        <row r="102">
          <cell r="B102" t="str">
            <v>OPPORTUNITY GESTÃO INTERNACIONAL DE RECURSOS LTDA.</v>
          </cell>
        </row>
        <row r="103">
          <cell r="B103" t="str">
            <v>GENUS CAPITAL GROUP GESTAO DE RECURSOS LTDA</v>
          </cell>
        </row>
        <row r="104">
          <cell r="B104" t="str">
            <v>CAIXA ECONOMICA FEDERAL</v>
          </cell>
        </row>
        <row r="105">
          <cell r="B105" t="str">
            <v>LEBLON EQUITIES GESTÃO DE RECURSOS LTDA.</v>
          </cell>
        </row>
        <row r="106">
          <cell r="B106" t="str">
            <v>MÁXIMA ASSET MANAGEMENT S.A</v>
          </cell>
        </row>
        <row r="107">
          <cell r="B107" t="str">
            <v>IBIRAPUERA PERFORMANCE INVESTIMENTOS LTDA.</v>
          </cell>
        </row>
        <row r="108">
          <cell r="B108" t="str">
            <v>ORBE INVESTIMENTOS E PARTICIPACOES LTDA</v>
          </cell>
        </row>
        <row r="109">
          <cell r="B109" t="str">
            <v>FLORENÇA GESTÃO DE RECURSOS LTDA</v>
          </cell>
        </row>
        <row r="110">
          <cell r="B110" t="str">
            <v>NOVA SRM ADMINISTRAÇÃO DE RECURSOS E FINANÇAS S.A.</v>
          </cell>
        </row>
        <row r="111">
          <cell r="B111" t="str">
            <v>INDIE CAPITAL INVESTIMENTOS LTDA</v>
          </cell>
        </row>
        <row r="112">
          <cell r="B112" t="str">
            <v>CANEPA ASSET MANAGEMENT-CAM BRASIL GESTAO DE RECURSOS LTDA.</v>
          </cell>
        </row>
        <row r="113">
          <cell r="B113" t="str">
            <v>ABSOLUTE GESTAO DE INVESTIMENTO LTDA</v>
          </cell>
        </row>
        <row r="114">
          <cell r="B114" t="str">
            <v>MURANO INVESTIMENTOS GESTÃO DE RECURSOS LTDA.</v>
          </cell>
        </row>
        <row r="115">
          <cell r="B115" t="str">
            <v>MINT CAPITAL GESTORA DE RECURSOS Ltda</v>
          </cell>
        </row>
        <row r="116">
          <cell r="B116" t="str">
            <v>CREDIT SUISSE HEDGING-GRIFFO CORRETORA DE VALORES S.A.</v>
          </cell>
        </row>
        <row r="117">
          <cell r="B117" t="str">
            <v>3G Capital Gestora de Recursos LTDA</v>
          </cell>
        </row>
        <row r="118">
          <cell r="B118" t="str">
            <v>Peninsula Administração de Recursos e Investimentos S.A.</v>
          </cell>
        </row>
        <row r="119">
          <cell r="B119" t="str">
            <v>Itaim Asset Gestão de Investimentos Ltda</v>
          </cell>
        </row>
        <row r="120">
          <cell r="B120" t="str">
            <v>Venturestar Investimentos Ltda.</v>
          </cell>
        </row>
        <row r="121">
          <cell r="B121" t="str">
            <v>Vinci Gestora de Recursos Ltda.</v>
          </cell>
        </row>
        <row r="122">
          <cell r="B122" t="str">
            <v>PATRIMONIAL ASSET MANAGEMENT LTDA</v>
          </cell>
        </row>
        <row r="123">
          <cell r="B123" t="str">
            <v>Porto Seguro Invevstimentos Ltda.</v>
          </cell>
        </row>
        <row r="124">
          <cell r="B124" t="str">
            <v>Artesanal Investimentos</v>
          </cell>
        </row>
        <row r="125">
          <cell r="B125" t="str">
            <v>Principia Capital Management</v>
          </cell>
        </row>
        <row r="126">
          <cell r="B126" t="str">
            <v>SONAR SERVIÇOS DE INVESTIMENTO LTDA</v>
          </cell>
        </row>
        <row r="127">
          <cell r="B127" t="str">
            <v>DEUTSCHE BANK</v>
          </cell>
        </row>
        <row r="128">
          <cell r="B128" t="str">
            <v>Iporanga Investimentos Ltda</v>
          </cell>
        </row>
        <row r="129">
          <cell r="B129" t="str">
            <v>ARAÚJO FONTES CONSULTORA E ADMINISTRAÇÃO DE RECURSOS LTDA</v>
          </cell>
        </row>
        <row r="130">
          <cell r="B130" t="str">
            <v>MORE INVEST GESTORA DE RECURSOS LTDA</v>
          </cell>
        </row>
        <row r="131">
          <cell r="B131" t="str">
            <v>Grau Gestão de Ativos LTDa</v>
          </cell>
        </row>
        <row r="132">
          <cell r="B132" t="str">
            <v>XP Advisory</v>
          </cell>
        </row>
        <row r="133">
          <cell r="B133" t="str">
            <v>Quatá Investimentos</v>
          </cell>
        </row>
        <row r="134">
          <cell r="B134" t="str">
            <v>Alaska Asset Management</v>
          </cell>
        </row>
        <row r="135">
          <cell r="B135" t="str">
            <v>NCH Brasil Gestora</v>
          </cell>
        </row>
        <row r="136">
          <cell r="B136" t="str">
            <v>Safari Capital</v>
          </cell>
        </row>
        <row r="137">
          <cell r="B137" t="str">
            <v>Adam Capital</v>
          </cell>
        </row>
        <row r="138">
          <cell r="B138" t="str">
            <v>Horus Investimentos Gestora de Recursos LTDA</v>
          </cell>
        </row>
        <row r="139">
          <cell r="B139" t="str">
            <v>AWX Gestão de Ativos LTDA</v>
          </cell>
        </row>
        <row r="140">
          <cell r="B140" t="str">
            <v>RPS Capital</v>
          </cell>
        </row>
        <row r="141">
          <cell r="B141" t="str">
            <v>Canvas Capital</v>
          </cell>
        </row>
        <row r="142">
          <cell r="B142" t="str">
            <v>Solis Capital</v>
          </cell>
        </row>
        <row r="143">
          <cell r="B143" t="str">
            <v>Vertra Capital</v>
          </cell>
        </row>
        <row r="144">
          <cell r="B144" t="str">
            <v>Vintage Investimentos</v>
          </cell>
        </row>
        <row r="145">
          <cell r="B145"/>
        </row>
        <row r="146">
          <cell r="B146"/>
        </row>
        <row r="147">
          <cell r="B147"/>
        </row>
        <row r="148">
          <cell r="B148"/>
        </row>
        <row r="149">
          <cell r="B149"/>
        </row>
        <row r="150">
          <cell r="B150"/>
        </row>
        <row r="151">
          <cell r="B151"/>
        </row>
        <row r="152">
          <cell r="B152"/>
        </row>
        <row r="153">
          <cell r="B153"/>
        </row>
        <row r="154">
          <cell r="B154"/>
        </row>
        <row r="155">
          <cell r="B155"/>
        </row>
        <row r="156">
          <cell r="B156"/>
        </row>
        <row r="157">
          <cell r="B157"/>
        </row>
        <row r="158">
          <cell r="B158"/>
        </row>
        <row r="159">
          <cell r="B159"/>
        </row>
        <row r="160">
          <cell r="B160"/>
        </row>
        <row r="161">
          <cell r="B161"/>
        </row>
        <row r="162">
          <cell r="B162"/>
        </row>
        <row r="163">
          <cell r="B163"/>
        </row>
        <row r="164">
          <cell r="B164"/>
        </row>
        <row r="165">
          <cell r="B165"/>
        </row>
        <row r="166">
          <cell r="B166"/>
        </row>
        <row r="167">
          <cell r="B167"/>
        </row>
        <row r="168">
          <cell r="B168"/>
        </row>
        <row r="169">
          <cell r="B169"/>
        </row>
        <row r="170">
          <cell r="B170"/>
        </row>
        <row r="171">
          <cell r="B171"/>
        </row>
        <row r="172">
          <cell r="B172"/>
        </row>
        <row r="173">
          <cell r="B173"/>
        </row>
        <row r="174">
          <cell r="B174"/>
        </row>
        <row r="175">
          <cell r="B175"/>
        </row>
        <row r="176">
          <cell r="B176"/>
        </row>
        <row r="177">
          <cell r="B177"/>
        </row>
        <row r="178">
          <cell r="B178"/>
        </row>
        <row r="179">
          <cell r="B179"/>
        </row>
        <row r="180">
          <cell r="B180"/>
        </row>
        <row r="181">
          <cell r="B181"/>
        </row>
        <row r="182">
          <cell r="B182"/>
        </row>
        <row r="183">
          <cell r="B183"/>
        </row>
        <row r="184">
          <cell r="B184"/>
        </row>
        <row r="185">
          <cell r="B185"/>
        </row>
        <row r="186">
          <cell r="B186"/>
        </row>
        <row r="187">
          <cell r="B187"/>
        </row>
        <row r="188">
          <cell r="B188"/>
        </row>
        <row r="189">
          <cell r="B189"/>
        </row>
        <row r="190">
          <cell r="B190"/>
        </row>
        <row r="191">
          <cell r="B191"/>
        </row>
        <row r="192">
          <cell r="B192"/>
        </row>
        <row r="193">
          <cell r="B193"/>
        </row>
        <row r="194">
          <cell r="B194"/>
        </row>
        <row r="195">
          <cell r="B195"/>
        </row>
        <row r="196">
          <cell r="B196"/>
        </row>
        <row r="197">
          <cell r="B197"/>
        </row>
        <row r="198">
          <cell r="B198"/>
        </row>
        <row r="199">
          <cell r="B199"/>
        </row>
        <row r="200">
          <cell r="B200"/>
        </row>
        <row r="201">
          <cell r="B201"/>
        </row>
        <row r="202">
          <cell r="B202"/>
        </row>
        <row r="203">
          <cell r="B203"/>
        </row>
        <row r="204">
          <cell r="B204"/>
        </row>
        <row r="205">
          <cell r="B205"/>
        </row>
        <row r="206">
          <cell r="B206"/>
        </row>
        <row r="207">
          <cell r="B207"/>
        </row>
        <row r="208">
          <cell r="B208"/>
        </row>
        <row r="209">
          <cell r="B209"/>
        </row>
        <row r="210">
          <cell r="B210"/>
        </row>
        <row r="211">
          <cell r="B211"/>
        </row>
        <row r="212">
          <cell r="B212"/>
        </row>
        <row r="213">
          <cell r="B213"/>
        </row>
        <row r="214">
          <cell r="B214"/>
        </row>
        <row r="215">
          <cell r="B215"/>
        </row>
        <row r="216">
          <cell r="B216"/>
        </row>
        <row r="217">
          <cell r="B217"/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5"/>
  <dimension ref="A1:AD1079"/>
  <sheetViews>
    <sheetView showGridLines="0" tabSelected="1" zoomScale="70" zoomScaleNormal="70" workbookViewId="0">
      <pane xSplit="2" ySplit="5" topLeftCell="C6" activePane="bottomRight" state="frozen"/>
      <selection activeCell="BA299" sqref="BA299"/>
      <selection pane="topRight" activeCell="BA299" sqref="BA299"/>
      <selection pane="bottomLeft" activeCell="BA299" sqref="BA299"/>
      <selection pane="bottomRight" activeCell="B8" sqref="B8"/>
    </sheetView>
  </sheetViews>
  <sheetFormatPr defaultColWidth="0" defaultRowHeight="14.5" zeroHeight="1" x14ac:dyDescent="0.35"/>
  <cols>
    <col min="1" max="1" width="3.81640625" hidden="1" customWidth="1"/>
    <col min="2" max="2" width="19.54296875" customWidth="1"/>
    <col min="3" max="3" width="29.1796875" style="51" customWidth="1"/>
    <col min="4" max="4" width="21.7265625" style="51" customWidth="1"/>
    <col min="5" max="5" width="19.7265625" customWidth="1"/>
    <col min="6" max="6" width="19.81640625" customWidth="1"/>
    <col min="7" max="7" width="13.54296875" customWidth="1"/>
    <col min="8" max="8" width="17.26953125" customWidth="1"/>
    <col min="9" max="9" width="1.1796875" customWidth="1"/>
    <col min="10" max="10" width="24.81640625" bestFit="1" customWidth="1"/>
    <col min="11" max="11" width="1.1796875" customWidth="1"/>
    <col min="12" max="12" width="18.1796875" customWidth="1"/>
    <col min="13" max="13" width="14.1796875" customWidth="1"/>
    <col min="14" max="14" width="15.1796875" customWidth="1"/>
    <col min="15" max="15" width="14.26953125" customWidth="1"/>
    <col min="16" max="16" width="1.1796875" customWidth="1"/>
    <col min="17" max="17" width="14.453125" bestFit="1" customWidth="1"/>
    <col min="18" max="18" width="9.7265625" customWidth="1"/>
    <col min="19" max="19" width="1.1796875" customWidth="1"/>
    <col min="20" max="21" width="14.453125" customWidth="1"/>
    <col min="22" max="22" width="1.81640625" customWidth="1"/>
    <col min="23" max="25" width="14.453125" customWidth="1"/>
    <col min="26" max="26" width="1.7265625" customWidth="1"/>
    <col min="27" max="27" width="9.7265625" customWidth="1"/>
    <col min="28" max="29" width="13.1796875" customWidth="1"/>
    <col min="30" max="30" width="15.54296875" customWidth="1"/>
  </cols>
  <sheetData>
    <row r="1" spans="1:30" x14ac:dyDescent="0.35">
      <c r="J1">
        <v>14</v>
      </c>
      <c r="L1">
        <v>32</v>
      </c>
      <c r="M1">
        <v>33</v>
      </c>
      <c r="N1">
        <v>35</v>
      </c>
      <c r="O1">
        <v>34</v>
      </c>
      <c r="Q1">
        <v>47</v>
      </c>
      <c r="R1">
        <v>27</v>
      </c>
      <c r="T1">
        <v>8</v>
      </c>
      <c r="U1">
        <v>6</v>
      </c>
      <c r="W1">
        <v>11</v>
      </c>
      <c r="X1">
        <v>24</v>
      </c>
      <c r="AA1">
        <v>29</v>
      </c>
      <c r="AD1">
        <v>26</v>
      </c>
    </row>
    <row r="2" spans="1:30" s="4" customFormat="1" ht="18.75" customHeight="1" x14ac:dyDescent="0.35">
      <c r="A2" s="3"/>
      <c r="B2" s="71" t="s">
        <v>144</v>
      </c>
      <c r="C2" s="74" t="s">
        <v>110</v>
      </c>
      <c r="D2" s="74"/>
      <c r="E2" s="74"/>
      <c r="F2" s="74"/>
      <c r="G2" s="74"/>
      <c r="H2" s="74"/>
      <c r="I2" s="68"/>
      <c r="J2" s="75" t="s">
        <v>111</v>
      </c>
      <c r="K2" s="68"/>
      <c r="L2" s="75" t="s">
        <v>48</v>
      </c>
      <c r="M2" s="75"/>
      <c r="N2" s="75"/>
      <c r="O2" s="75"/>
      <c r="P2" s="68"/>
      <c r="Q2" s="74" t="s">
        <v>116</v>
      </c>
      <c r="R2" s="74"/>
      <c r="S2" s="68"/>
      <c r="T2" s="72" t="s">
        <v>118</v>
      </c>
      <c r="U2" s="72"/>
      <c r="V2" s="68"/>
      <c r="W2" s="72" t="s">
        <v>366</v>
      </c>
      <c r="X2" s="72"/>
      <c r="Y2" s="72"/>
      <c r="Z2" s="68"/>
      <c r="AA2" s="73" t="s">
        <v>123</v>
      </c>
      <c r="AB2" s="73"/>
      <c r="AC2" s="73"/>
      <c r="AD2" s="73"/>
    </row>
    <row r="3" spans="1:30" s="4" customFormat="1" ht="16.5" customHeight="1" x14ac:dyDescent="0.35">
      <c r="A3" s="3"/>
      <c r="B3" s="71"/>
      <c r="C3" s="74"/>
      <c r="D3" s="74"/>
      <c r="E3" s="74"/>
      <c r="F3" s="74"/>
      <c r="G3" s="74"/>
      <c r="H3" s="74"/>
      <c r="I3" s="68"/>
      <c r="J3" s="75"/>
      <c r="K3" s="68"/>
      <c r="L3" s="75"/>
      <c r="M3" s="75"/>
      <c r="N3" s="75"/>
      <c r="O3" s="75"/>
      <c r="P3" s="68"/>
      <c r="Q3" s="74"/>
      <c r="R3" s="74"/>
      <c r="S3" s="68"/>
      <c r="T3" s="72"/>
      <c r="U3" s="72"/>
      <c r="V3" s="68"/>
      <c r="W3" s="72"/>
      <c r="X3" s="72"/>
      <c r="Y3" s="72"/>
      <c r="Z3" s="68"/>
      <c r="AA3" s="73"/>
      <c r="AB3" s="73"/>
      <c r="AC3" s="73"/>
      <c r="AD3" s="73"/>
    </row>
    <row r="4" spans="1:30" s="5" customFormat="1" ht="16.5" customHeight="1" x14ac:dyDescent="0.45">
      <c r="B4" s="63">
        <v>44225</v>
      </c>
      <c r="C4" s="6"/>
      <c r="D4" s="6"/>
      <c r="E4" s="7"/>
      <c r="F4" s="7"/>
      <c r="G4" s="7"/>
      <c r="H4" s="8"/>
      <c r="I4" s="68"/>
      <c r="J4" s="9"/>
      <c r="K4" s="68"/>
      <c r="L4" s="70" t="s">
        <v>117</v>
      </c>
      <c r="M4" s="70"/>
      <c r="N4" s="70"/>
      <c r="O4" s="70"/>
      <c r="P4" s="68"/>
      <c r="Q4" s="70" t="s">
        <v>117</v>
      </c>
      <c r="R4" s="70"/>
      <c r="S4" s="68"/>
      <c r="T4" s="10" t="s">
        <v>128</v>
      </c>
      <c r="U4" s="10" t="s">
        <v>121</v>
      </c>
      <c r="V4" s="68"/>
      <c r="W4" s="10" t="s">
        <v>128</v>
      </c>
      <c r="X4" s="10" t="s">
        <v>128</v>
      </c>
      <c r="Y4" s="10" t="s">
        <v>121</v>
      </c>
      <c r="Z4" s="68"/>
      <c r="AA4" s="62" t="s">
        <v>120</v>
      </c>
      <c r="AB4" s="62" t="s">
        <v>121</v>
      </c>
      <c r="AC4" s="62" t="s">
        <v>152</v>
      </c>
      <c r="AD4" s="62" t="s">
        <v>126</v>
      </c>
    </row>
    <row r="5" spans="1:30" s="12" customFormat="1" ht="26" x14ac:dyDescent="0.35">
      <c r="B5" s="60" t="s">
        <v>49</v>
      </c>
      <c r="C5" s="60" t="s">
        <v>3</v>
      </c>
      <c r="D5" s="60" t="s">
        <v>143</v>
      </c>
      <c r="E5" s="13" t="s">
        <v>50</v>
      </c>
      <c r="F5" s="13" t="s">
        <v>153</v>
      </c>
      <c r="G5" s="13" t="s">
        <v>1</v>
      </c>
      <c r="H5" s="13" t="s">
        <v>108</v>
      </c>
      <c r="I5" s="1"/>
      <c r="J5" s="14" t="s">
        <v>114</v>
      </c>
      <c r="K5" s="1"/>
      <c r="L5" s="14" t="s">
        <v>367</v>
      </c>
      <c r="M5" s="13" t="s">
        <v>112</v>
      </c>
      <c r="N5" s="13" t="s">
        <v>109</v>
      </c>
      <c r="O5" s="15" t="s">
        <v>113</v>
      </c>
      <c r="P5" s="1"/>
      <c r="Q5" s="11" t="s">
        <v>115</v>
      </c>
      <c r="R5" s="13" t="s">
        <v>2</v>
      </c>
      <c r="S5" s="1"/>
      <c r="T5" s="17" t="s">
        <v>119</v>
      </c>
      <c r="U5" s="16" t="s">
        <v>129</v>
      </c>
      <c r="V5" s="1"/>
      <c r="W5" s="17" t="s">
        <v>364</v>
      </c>
      <c r="X5" s="17" t="s">
        <v>365</v>
      </c>
      <c r="Y5" s="17" t="s">
        <v>122</v>
      </c>
      <c r="Z5" s="1"/>
      <c r="AA5" s="11" t="s">
        <v>124</v>
      </c>
      <c r="AB5" s="13" t="s">
        <v>125</v>
      </c>
      <c r="AC5" s="13" t="s">
        <v>398</v>
      </c>
      <c r="AD5" s="13" t="s">
        <v>127</v>
      </c>
    </row>
    <row r="6" spans="1:30" s="5" customFormat="1" ht="15" customHeight="1" x14ac:dyDescent="0.35">
      <c r="A6" s="18"/>
      <c r="B6" s="20" t="s">
        <v>106</v>
      </c>
      <c r="C6" s="19" t="s">
        <v>318</v>
      </c>
      <c r="D6" s="19" t="s">
        <v>193</v>
      </c>
      <c r="E6" s="19" t="s">
        <v>251</v>
      </c>
      <c r="F6" s="19" t="s">
        <v>217</v>
      </c>
      <c r="G6" s="19" t="s">
        <v>218</v>
      </c>
      <c r="H6" s="21">
        <v>0.01</v>
      </c>
      <c r="I6" s="68"/>
      <c r="J6" s="22">
        <v>113.76</v>
      </c>
      <c r="K6" s="68"/>
      <c r="L6" s="23">
        <v>-5.8591585157000007E-3</v>
      </c>
      <c r="M6" s="23">
        <v>7.2848398270999995E-2</v>
      </c>
      <c r="N6" s="23">
        <v>-6.2024984708999994E-3</v>
      </c>
      <c r="O6" s="23">
        <v>6.0323824286999998E-2</v>
      </c>
      <c r="P6" s="61"/>
      <c r="Q6" s="21">
        <v>1.1660044913E-2</v>
      </c>
      <c r="R6" s="21">
        <v>7.8969957081999997E-2</v>
      </c>
      <c r="S6" s="61"/>
      <c r="T6" s="64">
        <v>9959.3236097999998</v>
      </c>
      <c r="U6" s="66">
        <v>5.1449999999999996E-2</v>
      </c>
      <c r="V6" s="67"/>
      <c r="W6" s="64">
        <v>4617491.5526000001</v>
      </c>
      <c r="X6" s="64">
        <v>4376378.8613999998</v>
      </c>
      <c r="Y6" s="56">
        <v>1.0550941083567131</v>
      </c>
      <c r="Z6" s="68"/>
      <c r="AA6" s="57">
        <v>1.35</v>
      </c>
      <c r="AB6" s="23">
        <v>0.14240506329113925</v>
      </c>
      <c r="AC6" s="23" t="s">
        <v>160</v>
      </c>
      <c r="AD6" s="65">
        <v>44195</v>
      </c>
    </row>
    <row r="7" spans="1:30" s="5" customFormat="1" ht="15" customHeight="1" x14ac:dyDescent="0.35">
      <c r="A7" s="18"/>
      <c r="B7" s="20" t="s">
        <v>52</v>
      </c>
      <c r="C7" s="19" t="s">
        <v>215</v>
      </c>
      <c r="D7" s="19" t="s">
        <v>193</v>
      </c>
      <c r="E7" s="19" t="s">
        <v>216</v>
      </c>
      <c r="F7" s="19" t="s">
        <v>217</v>
      </c>
      <c r="G7" s="19" t="s">
        <v>218</v>
      </c>
      <c r="H7" s="21">
        <v>1.2500000000000001E-2</v>
      </c>
      <c r="I7" s="68"/>
      <c r="J7" s="22">
        <v>159.80000000000001</v>
      </c>
      <c r="K7" s="68"/>
      <c r="L7" s="23">
        <v>-2.4131855735999998E-2</v>
      </c>
      <c r="M7" s="23">
        <v>1.4248232806000001E-2</v>
      </c>
      <c r="N7" s="23">
        <v>-1.1566771817999999E-2</v>
      </c>
      <c r="O7" s="23">
        <v>-6.1974238177999998E-2</v>
      </c>
      <c r="P7" s="61"/>
      <c r="Q7" s="21">
        <v>3.9535308070999999E-3</v>
      </c>
      <c r="R7" s="21">
        <v>4.4618395302999998E-2</v>
      </c>
      <c r="S7" s="61"/>
      <c r="T7" s="64">
        <v>4504.0213729999996</v>
      </c>
      <c r="U7" s="66">
        <v>4.8440000000000004E-2</v>
      </c>
      <c r="V7" s="68"/>
      <c r="W7" s="64">
        <v>3811766.9279999998</v>
      </c>
      <c r="X7" s="64">
        <v>3748109.1379</v>
      </c>
      <c r="Y7" s="56">
        <v>1.0169839745209943</v>
      </c>
      <c r="Z7" s="68"/>
      <c r="AA7" s="57">
        <v>0.65</v>
      </c>
      <c r="AB7" s="23">
        <v>4.8811013767209012E-2</v>
      </c>
      <c r="AC7" s="23" t="s">
        <v>154</v>
      </c>
      <c r="AD7" s="65">
        <v>44195</v>
      </c>
    </row>
    <row r="8" spans="1:30" s="5" customFormat="1" ht="15" customHeight="1" x14ac:dyDescent="0.35">
      <c r="A8" s="18"/>
      <c r="B8" s="20" t="s">
        <v>98</v>
      </c>
      <c r="C8" s="19" t="s">
        <v>303</v>
      </c>
      <c r="D8" s="19" t="s">
        <v>193</v>
      </c>
      <c r="E8" s="19" t="s">
        <v>251</v>
      </c>
      <c r="F8" s="19" t="s">
        <v>217</v>
      </c>
      <c r="G8" s="19" t="s">
        <v>218</v>
      </c>
      <c r="H8" s="21">
        <v>1.0800000000000001E-2</v>
      </c>
      <c r="I8" s="68"/>
      <c r="J8" s="22">
        <v>88.82</v>
      </c>
      <c r="K8" s="68"/>
      <c r="L8" s="23">
        <v>3.4309632273999996E-2</v>
      </c>
      <c r="M8" s="23">
        <v>-2.4991649349E-2</v>
      </c>
      <c r="N8" s="23">
        <v>2.5398291385000001E-2</v>
      </c>
      <c r="O8" s="23">
        <v>-0.11383804940999999</v>
      </c>
      <c r="P8" s="61"/>
      <c r="Q8" s="21">
        <v>4.9826187717000002E-3</v>
      </c>
      <c r="R8" s="21">
        <v>3.9232531500999999E-2</v>
      </c>
      <c r="S8" s="61"/>
      <c r="T8" s="64">
        <v>4548.4583597999999</v>
      </c>
      <c r="U8" s="66">
        <v>3.8620000000000002E-2</v>
      </c>
      <c r="V8" s="68"/>
      <c r="W8" s="64">
        <v>3472603.2672999999</v>
      </c>
      <c r="X8" s="64">
        <v>3837410.1768999998</v>
      </c>
      <c r="Y8" s="56">
        <v>0.90493408502535833</v>
      </c>
      <c r="Z8" s="68"/>
      <c r="AA8" s="57">
        <v>0.43</v>
      </c>
      <c r="AB8" s="23">
        <v>5.8095023643323584E-2</v>
      </c>
      <c r="AC8" s="23" t="s">
        <v>160</v>
      </c>
      <c r="AD8" s="65">
        <v>44195</v>
      </c>
    </row>
    <row r="9" spans="1:30" s="5" customFormat="1" ht="15" customHeight="1" x14ac:dyDescent="0.35">
      <c r="A9" s="18"/>
      <c r="B9" s="20" t="s">
        <v>85</v>
      </c>
      <c r="C9" s="19" t="s">
        <v>284</v>
      </c>
      <c r="D9" s="19" t="s">
        <v>193</v>
      </c>
      <c r="E9" s="19" t="s">
        <v>285</v>
      </c>
      <c r="F9" s="19" t="s">
        <v>220</v>
      </c>
      <c r="G9" s="19" t="s">
        <v>220</v>
      </c>
      <c r="H9" s="21">
        <v>6.0000000000000001E-3</v>
      </c>
      <c r="I9" s="68"/>
      <c r="J9" s="22">
        <v>179.65</v>
      </c>
      <c r="K9" s="68"/>
      <c r="L9" s="23">
        <v>2.0767529696999999E-2</v>
      </c>
      <c r="M9" s="23">
        <v>0.10393510827000001</v>
      </c>
      <c r="N9" s="23">
        <v>7.1760946338999994E-3</v>
      </c>
      <c r="O9" s="23">
        <v>7.4862991434000006E-2</v>
      </c>
      <c r="P9" s="61"/>
      <c r="Q9" s="21">
        <v>1.4726468447000001E-2</v>
      </c>
      <c r="R9" s="21">
        <v>5.8052631579000001E-2</v>
      </c>
      <c r="S9" s="61"/>
      <c r="T9" s="64">
        <v>7600.0914473000003</v>
      </c>
      <c r="U9" s="66">
        <v>3.7139999999999999E-2</v>
      </c>
      <c r="V9" s="68"/>
      <c r="W9" s="64">
        <v>3312201.1214999999</v>
      </c>
      <c r="X9" s="64">
        <v>2720532.858</v>
      </c>
      <c r="Y9" s="56">
        <v>1.217482491255395</v>
      </c>
      <c r="Z9" s="68"/>
      <c r="AA9" s="57">
        <v>2.63</v>
      </c>
      <c r="AB9" s="23">
        <v>0.17567492346228777</v>
      </c>
      <c r="AC9" s="23" t="s">
        <v>154</v>
      </c>
      <c r="AD9" s="65">
        <v>44195</v>
      </c>
    </row>
    <row r="10" spans="1:30" s="5" customFormat="1" ht="15" customHeight="1" x14ac:dyDescent="0.35">
      <c r="A10" s="18"/>
      <c r="B10" s="20" t="s">
        <v>166</v>
      </c>
      <c r="C10" s="19" t="s">
        <v>324</v>
      </c>
      <c r="D10" s="19" t="s">
        <v>193</v>
      </c>
      <c r="E10" s="19" t="s">
        <v>285</v>
      </c>
      <c r="F10" s="19" t="s">
        <v>325</v>
      </c>
      <c r="G10" s="19" t="s">
        <v>208</v>
      </c>
      <c r="H10" s="21">
        <v>8.5000000000000006E-3</v>
      </c>
      <c r="I10" s="68"/>
      <c r="J10" s="22">
        <v>121.3</v>
      </c>
      <c r="K10" s="68"/>
      <c r="L10" s="23">
        <v>6.5217944101999999E-3</v>
      </c>
      <c r="M10" s="23">
        <v>-3.7239716986000003E-2</v>
      </c>
      <c r="N10" s="23">
        <v>-1.7017828201E-2</v>
      </c>
      <c r="O10" s="23">
        <v>-2.2321986838000001E-2</v>
      </c>
      <c r="P10" s="61"/>
      <c r="Q10" s="21">
        <v>4.9545829892999995E-3</v>
      </c>
      <c r="R10" s="21">
        <v>5.1620029455000001E-2</v>
      </c>
      <c r="S10" s="61"/>
      <c r="T10" s="64">
        <v>8864.3390732999997</v>
      </c>
      <c r="U10" s="66">
        <v>3.5040000000000002E-2</v>
      </c>
      <c r="V10" s="68"/>
      <c r="W10" s="64">
        <v>2517878.5636999998</v>
      </c>
      <c r="X10" s="64">
        <v>2269534.9375999998</v>
      </c>
      <c r="Y10" s="56">
        <v>1.1094248966982723</v>
      </c>
      <c r="Z10" s="68"/>
      <c r="AA10" s="57">
        <v>0.6</v>
      </c>
      <c r="AB10" s="23">
        <v>5.9356966199505354E-2</v>
      </c>
      <c r="AC10" s="23" t="s">
        <v>167</v>
      </c>
      <c r="AD10" s="65">
        <v>44195</v>
      </c>
    </row>
    <row r="11" spans="1:30" s="5" customFormat="1" ht="15" customHeight="1" x14ac:dyDescent="0.35">
      <c r="A11" s="18"/>
      <c r="B11" s="20" t="s">
        <v>51</v>
      </c>
      <c r="C11" s="19" t="s">
        <v>212</v>
      </c>
      <c r="D11" s="19" t="s">
        <v>193</v>
      </c>
      <c r="E11" s="19" t="s">
        <v>213</v>
      </c>
      <c r="F11" s="19" t="s">
        <v>210</v>
      </c>
      <c r="G11" s="19" t="s">
        <v>214</v>
      </c>
      <c r="H11" s="20">
        <v>1.3500000000000002E-2</v>
      </c>
      <c r="I11" s="68"/>
      <c r="J11" s="22">
        <v>89.9</v>
      </c>
      <c r="K11" s="68"/>
      <c r="L11" s="23">
        <v>2.4275727686E-2</v>
      </c>
      <c r="M11" s="23">
        <v>5.4218632637999996E-2</v>
      </c>
      <c r="N11" s="23">
        <v>1.8619934283999998E-2</v>
      </c>
      <c r="O11" s="23">
        <v>-0.16167507685000002</v>
      </c>
      <c r="P11" s="61"/>
      <c r="Q11" s="21">
        <v>5.6657223795999996E-3</v>
      </c>
      <c r="R11" s="21">
        <v>5.0172488517E-2</v>
      </c>
      <c r="S11" s="61"/>
      <c r="T11" s="64">
        <v>6489.3577914999996</v>
      </c>
      <c r="U11" s="66">
        <v>2.6469999999999997E-2</v>
      </c>
      <c r="V11" s="69"/>
      <c r="W11" s="64">
        <v>2394774.3598000002</v>
      </c>
      <c r="X11" s="64">
        <v>2871280.4437000002</v>
      </c>
      <c r="Y11" s="56">
        <v>0.8340440464652199</v>
      </c>
      <c r="Z11" s="68"/>
      <c r="AA11" s="57">
        <v>0.5</v>
      </c>
      <c r="AB11" s="23">
        <v>6.6740823136818686E-2</v>
      </c>
      <c r="AC11" s="23" t="s">
        <v>154</v>
      </c>
      <c r="AD11" s="65">
        <v>44204</v>
      </c>
    </row>
    <row r="12" spans="1:30" s="5" customFormat="1" ht="15" customHeight="1" x14ac:dyDescent="0.35">
      <c r="A12" s="18"/>
      <c r="B12" s="20" t="s">
        <v>55</v>
      </c>
      <c r="C12" s="19" t="s">
        <v>226</v>
      </c>
      <c r="D12" s="19" t="s">
        <v>227</v>
      </c>
      <c r="E12" s="19" t="s">
        <v>228</v>
      </c>
      <c r="F12" s="19" t="s">
        <v>229</v>
      </c>
      <c r="G12" s="19" t="s">
        <v>229</v>
      </c>
      <c r="H12" s="21">
        <v>2.7700000000000003E-3</v>
      </c>
      <c r="I12" s="68"/>
      <c r="J12" s="22">
        <v>115</v>
      </c>
      <c r="K12" s="68"/>
      <c r="L12" s="23">
        <v>-6.3730213477000003E-2</v>
      </c>
      <c r="M12" s="23">
        <v>-0.1502499125</v>
      </c>
      <c r="N12" s="23">
        <v>-6.3881310029999999E-2</v>
      </c>
      <c r="O12" s="23">
        <v>-0.22947140052999998</v>
      </c>
      <c r="P12" s="61"/>
      <c r="Q12" s="21">
        <v>8.7348067146000002E-3</v>
      </c>
      <c r="R12" s="21">
        <v>7.8583063765000002E-2</v>
      </c>
      <c r="S12" s="61"/>
      <c r="T12" s="64">
        <v>4448.1358849999997</v>
      </c>
      <c r="U12" s="66">
        <v>2.0449999999999999E-2</v>
      </c>
      <c r="V12" s="68"/>
      <c r="W12" s="64">
        <v>1830764.35</v>
      </c>
      <c r="X12" s="64">
        <v>1604822.5896999999</v>
      </c>
      <c r="Y12" s="56">
        <v>1.1407892447116146</v>
      </c>
      <c r="Z12" s="68"/>
      <c r="AA12" s="57">
        <v>1.0823299</v>
      </c>
      <c r="AB12" s="23">
        <v>0.11293877217391304</v>
      </c>
      <c r="AC12" s="23" t="s">
        <v>154</v>
      </c>
      <c r="AD12" s="65">
        <v>44195</v>
      </c>
    </row>
    <row r="13" spans="1:30" s="5" customFormat="1" ht="15" customHeight="1" x14ac:dyDescent="0.35">
      <c r="A13" s="18"/>
      <c r="B13" s="20" t="s">
        <v>74</v>
      </c>
      <c r="C13" s="19" t="s">
        <v>266</v>
      </c>
      <c r="D13" s="19" t="s">
        <v>193</v>
      </c>
      <c r="E13" s="19" t="s">
        <v>197</v>
      </c>
      <c r="F13" s="19" t="s">
        <v>267</v>
      </c>
      <c r="G13" s="19" t="s">
        <v>267</v>
      </c>
      <c r="H13" s="21">
        <v>6.0000000000000001E-3</v>
      </c>
      <c r="I13" s="68"/>
      <c r="J13" s="22">
        <v>216.34</v>
      </c>
      <c r="K13" s="68"/>
      <c r="L13" s="23">
        <v>-4.5292679832999996E-3</v>
      </c>
      <c r="M13" s="23">
        <v>3.466999724E-2</v>
      </c>
      <c r="N13" s="23">
        <v>4.0376850611000001E-3</v>
      </c>
      <c r="O13" s="23">
        <v>-0.23076752810999998</v>
      </c>
      <c r="P13" s="61"/>
      <c r="Q13" s="21">
        <v>3.0276618193999997E-3</v>
      </c>
      <c r="R13" s="21">
        <v>2.4862068966000003E-2</v>
      </c>
      <c r="S13" s="61"/>
      <c r="T13" s="64">
        <v>2789.2454068000002</v>
      </c>
      <c r="U13" s="66">
        <v>2.4150000000000001E-2</v>
      </c>
      <c r="V13" s="68"/>
      <c r="W13" s="64">
        <v>2163400</v>
      </c>
      <c r="X13" s="64">
        <v>2210270.7721000002</v>
      </c>
      <c r="Y13" s="56">
        <v>0.97879410401130729</v>
      </c>
      <c r="Z13" s="68"/>
      <c r="AA13" s="57">
        <v>0.66</v>
      </c>
      <c r="AB13" s="23">
        <v>3.6609041323842101E-2</v>
      </c>
      <c r="AC13" s="23" t="s">
        <v>154</v>
      </c>
      <c r="AD13" s="65">
        <v>44195</v>
      </c>
    </row>
    <row r="14" spans="1:30" s="5" customFormat="1" ht="15" customHeight="1" x14ac:dyDescent="0.35">
      <c r="A14" s="18"/>
      <c r="B14" s="20" t="s">
        <v>147</v>
      </c>
      <c r="C14" s="19" t="s">
        <v>326</v>
      </c>
      <c r="D14" s="19" t="s">
        <v>193</v>
      </c>
      <c r="E14" s="19" t="s">
        <v>197</v>
      </c>
      <c r="F14" s="19" t="s">
        <v>210</v>
      </c>
      <c r="G14" s="19" t="s">
        <v>208</v>
      </c>
      <c r="H14" s="21">
        <v>5.5000000000000005E-3</v>
      </c>
      <c r="I14" s="68"/>
      <c r="J14" s="22">
        <v>114.42</v>
      </c>
      <c r="K14" s="68"/>
      <c r="L14" s="23">
        <v>1.3777054792000001E-3</v>
      </c>
      <c r="M14" s="23">
        <v>6.4461211699000001E-2</v>
      </c>
      <c r="N14" s="23">
        <v>-1.3977953673000001E-2</v>
      </c>
      <c r="O14" s="23">
        <v>-0.15692673575000002</v>
      </c>
      <c r="P14" s="61"/>
      <c r="Q14" s="21">
        <v>5.9013766747999996E-3</v>
      </c>
      <c r="R14" s="21">
        <v>2.2946682142000002E-2</v>
      </c>
      <c r="S14" s="61"/>
      <c r="T14" s="64">
        <v>4508.3299530000004</v>
      </c>
      <c r="U14" s="66">
        <v>2.3530000000000002E-2</v>
      </c>
      <c r="V14" s="68"/>
      <c r="W14" s="64">
        <v>2083323.0889000001</v>
      </c>
      <c r="X14" s="64">
        <v>2038009.8108999999</v>
      </c>
      <c r="Y14" s="56">
        <v>1.0222340823668505</v>
      </c>
      <c r="Z14" s="68"/>
      <c r="AA14" s="57">
        <v>0.67830423500000003</v>
      </c>
      <c r="AB14" s="23">
        <v>7.1138357105401145E-2</v>
      </c>
      <c r="AC14" s="23" t="s">
        <v>159</v>
      </c>
      <c r="AD14" s="65">
        <v>44211</v>
      </c>
    </row>
    <row r="15" spans="1:30" s="5" customFormat="1" ht="15" customHeight="1" x14ac:dyDescent="0.35">
      <c r="A15" s="18"/>
      <c r="B15" s="20" t="s">
        <v>99</v>
      </c>
      <c r="C15" s="19" t="s">
        <v>304</v>
      </c>
      <c r="D15" s="19" t="s">
        <v>193</v>
      </c>
      <c r="E15" s="19" t="s">
        <v>216</v>
      </c>
      <c r="F15" s="19" t="s">
        <v>305</v>
      </c>
      <c r="G15" s="19" t="s">
        <v>306</v>
      </c>
      <c r="H15" s="21">
        <v>0.01</v>
      </c>
      <c r="I15" s="68"/>
      <c r="J15" s="22">
        <v>100.01</v>
      </c>
      <c r="K15" s="68"/>
      <c r="L15" s="23">
        <v>2.1907268984999999E-2</v>
      </c>
      <c r="M15" s="23">
        <v>3.9735220967000003E-2</v>
      </c>
      <c r="N15" s="23">
        <v>1.0916809864000001E-2</v>
      </c>
      <c r="O15" s="23">
        <v>-0.11035671179999999</v>
      </c>
      <c r="P15" s="61"/>
      <c r="Q15" s="21">
        <v>5.6899004266999995E-3</v>
      </c>
      <c r="R15" s="21">
        <v>4.8311208199999997E-2</v>
      </c>
      <c r="S15" s="61"/>
      <c r="T15" s="64">
        <v>2862.7982622</v>
      </c>
      <c r="U15" s="66">
        <v>2.3130000000000001E-2</v>
      </c>
      <c r="V15" s="68"/>
      <c r="W15" s="64">
        <v>2076940.4733</v>
      </c>
      <c r="X15" s="64">
        <v>2363325.6225000001</v>
      </c>
      <c r="Y15" s="56">
        <v>0.87882112118894018</v>
      </c>
      <c r="Z15" s="68"/>
      <c r="AA15" s="57">
        <v>0.56000000000000005</v>
      </c>
      <c r="AB15" s="23">
        <v>6.7193280671932809E-2</v>
      </c>
      <c r="AC15" s="23" t="s">
        <v>161</v>
      </c>
      <c r="AD15" s="65">
        <v>44195</v>
      </c>
    </row>
    <row r="16" spans="1:30" s="5" customFormat="1" ht="15" customHeight="1" x14ac:dyDescent="0.35">
      <c r="A16" s="18"/>
      <c r="B16" s="20" t="s">
        <v>173</v>
      </c>
      <c r="C16" s="19" t="s">
        <v>350</v>
      </c>
      <c r="D16" s="19" t="s">
        <v>193</v>
      </c>
      <c r="E16" s="19" t="s">
        <v>224</v>
      </c>
      <c r="F16" s="19" t="s">
        <v>267</v>
      </c>
      <c r="G16" s="19" t="s">
        <v>351</v>
      </c>
      <c r="H16" s="21">
        <v>6.0000000000000001E-3</v>
      </c>
      <c r="I16" s="68"/>
      <c r="J16" s="22">
        <v>104.22</v>
      </c>
      <c r="K16" s="68"/>
      <c r="L16" s="23">
        <v>1.1756955881E-2</v>
      </c>
      <c r="M16" s="23">
        <v>3.7110138466000003E-2</v>
      </c>
      <c r="N16" s="23">
        <v>-2.8776978434000001E-4</v>
      </c>
      <c r="O16" s="23">
        <v>-5.7268395092000005E-2</v>
      </c>
      <c r="P16" s="61"/>
      <c r="Q16" s="21">
        <v>7.2289156626999997E-3</v>
      </c>
      <c r="R16" s="21">
        <v>6.6547055945000003E-2</v>
      </c>
      <c r="S16" s="61"/>
      <c r="T16" s="64">
        <v>3618.5697513</v>
      </c>
      <c r="U16" s="66">
        <v>2.477E-2</v>
      </c>
      <c r="V16" s="68"/>
      <c r="W16" s="64">
        <v>2245628.34</v>
      </c>
      <c r="X16" s="64">
        <v>2133323.5836999998</v>
      </c>
      <c r="Y16" s="56">
        <v>1.0526430951019725</v>
      </c>
      <c r="Z16" s="68"/>
      <c r="AA16" s="57">
        <v>0.75</v>
      </c>
      <c r="AB16" s="23">
        <v>8.6355785837651119E-2</v>
      </c>
      <c r="AC16" s="23" t="s">
        <v>154</v>
      </c>
      <c r="AD16" s="65">
        <v>44195</v>
      </c>
    </row>
    <row r="17" spans="1:30" s="5" customFormat="1" ht="15" customHeight="1" x14ac:dyDescent="0.35">
      <c r="A17" s="18"/>
      <c r="B17" s="20" t="s">
        <v>100</v>
      </c>
      <c r="C17" s="19" t="s">
        <v>307</v>
      </c>
      <c r="D17" s="19" t="s">
        <v>193</v>
      </c>
      <c r="E17" s="19" t="s">
        <v>251</v>
      </c>
      <c r="F17" s="19" t="s">
        <v>210</v>
      </c>
      <c r="G17" s="19" t="s">
        <v>208</v>
      </c>
      <c r="H17" s="21">
        <v>9.0000000000000011E-3</v>
      </c>
      <c r="I17" s="68"/>
      <c r="J17" s="22">
        <v>10.62</v>
      </c>
      <c r="K17" s="68"/>
      <c r="L17" s="23">
        <v>2.4075054603999998E-2</v>
      </c>
      <c r="M17" s="23">
        <v>2.5085602780000001E-2</v>
      </c>
      <c r="N17" s="23">
        <v>1.9193857965000002E-2</v>
      </c>
      <c r="O17" s="23">
        <v>4.6198532473000001E-3</v>
      </c>
      <c r="P17" s="61"/>
      <c r="Q17" s="21">
        <v>6.7049808428999999E-3</v>
      </c>
      <c r="R17" s="21">
        <v>7.4010327022E-2</v>
      </c>
      <c r="S17" s="61"/>
      <c r="T17" s="64">
        <v>6896.7090037999997</v>
      </c>
      <c r="U17" s="66">
        <v>2.1440000000000001E-2</v>
      </c>
      <c r="V17" s="68"/>
      <c r="W17" s="64">
        <v>1938022.3476</v>
      </c>
      <c r="X17" s="64">
        <v>1834274.3766000001</v>
      </c>
      <c r="Y17" s="56">
        <v>1.0565607699281645</v>
      </c>
      <c r="Z17" s="68"/>
      <c r="AA17" s="57">
        <v>7.0000000000000007E-2</v>
      </c>
      <c r="AB17" s="23">
        <v>7.909604519774012E-2</v>
      </c>
      <c r="AC17" s="23" t="s">
        <v>154</v>
      </c>
      <c r="AD17" s="65">
        <v>44195</v>
      </c>
    </row>
    <row r="18" spans="1:30" s="5" customFormat="1" ht="15" customHeight="1" x14ac:dyDescent="0.35">
      <c r="A18" s="18"/>
      <c r="B18" s="20" t="s">
        <v>145</v>
      </c>
      <c r="C18" s="19" t="s">
        <v>296</v>
      </c>
      <c r="D18" s="19" t="s">
        <v>193</v>
      </c>
      <c r="E18" s="19" t="s">
        <v>224</v>
      </c>
      <c r="F18" s="19" t="s">
        <v>210</v>
      </c>
      <c r="G18" s="19" t="s">
        <v>214</v>
      </c>
      <c r="H18" s="21">
        <v>1.2500000000000001E-2</v>
      </c>
      <c r="I18" s="68"/>
      <c r="J18" s="22">
        <v>92</v>
      </c>
      <c r="K18" s="68"/>
      <c r="L18" s="23">
        <v>8.7782388709000004E-3</v>
      </c>
      <c r="M18" s="23">
        <v>5.3287472565000001E-2</v>
      </c>
      <c r="N18" s="23">
        <v>-4.3580253241000001E-3</v>
      </c>
      <c r="O18" s="23">
        <v>-4.0471863878000003E-2</v>
      </c>
      <c r="P18" s="61"/>
      <c r="Q18" s="21">
        <v>5.7790862500999999E-3</v>
      </c>
      <c r="R18" s="21">
        <v>5.5E-2</v>
      </c>
      <c r="S18" s="61"/>
      <c r="T18" s="64">
        <v>4495.3544633000001</v>
      </c>
      <c r="U18" s="66">
        <v>2.1129999999999999E-2</v>
      </c>
      <c r="V18" s="68"/>
      <c r="W18" s="64">
        <v>1891793.5160000001</v>
      </c>
      <c r="X18" s="64">
        <v>1752048.7128999999</v>
      </c>
      <c r="Y18" s="56">
        <v>1.0797607977855215</v>
      </c>
      <c r="Z18" s="68"/>
      <c r="AA18" s="57">
        <v>0.53</v>
      </c>
      <c r="AB18" s="23">
        <v>6.9130434782608705E-2</v>
      </c>
      <c r="AC18" s="23" t="s">
        <v>154</v>
      </c>
      <c r="AD18" s="65">
        <v>44204</v>
      </c>
    </row>
    <row r="19" spans="1:30" s="5" customFormat="1" ht="15" customHeight="1" x14ac:dyDescent="0.35">
      <c r="A19" s="18"/>
      <c r="B19" s="20" t="s">
        <v>53</v>
      </c>
      <c r="C19" s="19" t="s">
        <v>219</v>
      </c>
      <c r="D19" s="19" t="s">
        <v>193</v>
      </c>
      <c r="E19" s="19" t="s">
        <v>213</v>
      </c>
      <c r="F19" s="19" t="s">
        <v>220</v>
      </c>
      <c r="G19" s="19" t="s">
        <v>220</v>
      </c>
      <c r="H19" s="21">
        <v>0.01</v>
      </c>
      <c r="I19" s="68"/>
      <c r="J19" s="22">
        <v>150</v>
      </c>
      <c r="K19" s="68"/>
      <c r="L19" s="23">
        <v>-2.1189928805000001E-2</v>
      </c>
      <c r="M19" s="23">
        <v>8.2414963125999989E-3</v>
      </c>
      <c r="N19" s="23">
        <v>-3.8646414151000001E-2</v>
      </c>
      <c r="O19" s="23">
        <v>-0.20124972992000001</v>
      </c>
      <c r="P19" s="61"/>
      <c r="Q19" s="21">
        <v>6.2905317769000003E-3</v>
      </c>
      <c r="R19" s="21">
        <v>4.0602488540000002E-2</v>
      </c>
      <c r="S19" s="61"/>
      <c r="T19" s="64">
        <v>3659.1170848000002</v>
      </c>
      <c r="U19" s="66">
        <v>1.9740000000000001E-2</v>
      </c>
      <c r="V19" s="68"/>
      <c r="W19" s="64">
        <v>1772665.05</v>
      </c>
      <c r="X19" s="64">
        <v>2034051.5660999999</v>
      </c>
      <c r="Y19" s="56">
        <v>0.87149464622415118</v>
      </c>
      <c r="Z19" s="68"/>
      <c r="AA19" s="57">
        <v>0.97</v>
      </c>
      <c r="AB19" s="23">
        <v>7.7600000000000002E-2</v>
      </c>
      <c r="AC19" s="23" t="s">
        <v>154</v>
      </c>
      <c r="AD19" s="65">
        <v>44195</v>
      </c>
    </row>
    <row r="20" spans="1:30" s="5" customFormat="1" ht="15" customHeight="1" x14ac:dyDescent="0.35">
      <c r="A20" s="18"/>
      <c r="B20" s="20" t="s">
        <v>181</v>
      </c>
      <c r="C20" s="19" t="s">
        <v>349</v>
      </c>
      <c r="D20" s="19" t="s">
        <v>193</v>
      </c>
      <c r="E20" s="19" t="s">
        <v>216</v>
      </c>
      <c r="F20" s="19" t="s">
        <v>220</v>
      </c>
      <c r="G20" s="19" t="s">
        <v>220</v>
      </c>
      <c r="H20" s="21">
        <v>9.0000000000000011E-3</v>
      </c>
      <c r="I20" s="68"/>
      <c r="J20" s="22">
        <v>128.68</v>
      </c>
      <c r="K20" s="68"/>
      <c r="L20" s="23">
        <v>3.1815790571000004E-3</v>
      </c>
      <c r="M20" s="23">
        <v>4.0142663036000004E-2</v>
      </c>
      <c r="N20" s="23">
        <v>5.4428115799999999E-4</v>
      </c>
      <c r="O20" s="23">
        <v>5.9381554627000004E-2</v>
      </c>
      <c r="P20" s="61"/>
      <c r="Q20" s="21">
        <v>5.5818280487000002E-3</v>
      </c>
      <c r="R20" s="21">
        <v>6.1244305026999998E-2</v>
      </c>
      <c r="S20" s="61"/>
      <c r="T20" s="64">
        <v>7160.6554310000001</v>
      </c>
      <c r="U20" s="66">
        <v>2.6150000000000003E-2</v>
      </c>
      <c r="V20" s="68"/>
      <c r="W20" s="64">
        <v>2368543.0153999999</v>
      </c>
      <c r="X20" s="64">
        <v>2175307.0419000001</v>
      </c>
      <c r="Y20" s="56">
        <v>1.0888315855086002</v>
      </c>
      <c r="Z20" s="68"/>
      <c r="AA20" s="57">
        <v>0.72</v>
      </c>
      <c r="AB20" s="23">
        <v>6.7143301212309603E-2</v>
      </c>
      <c r="AC20" s="23" t="s">
        <v>154</v>
      </c>
      <c r="AD20" s="65">
        <v>44195</v>
      </c>
    </row>
    <row r="21" spans="1:30" s="5" customFormat="1" ht="15" customHeight="1" x14ac:dyDescent="0.35">
      <c r="A21" s="18"/>
      <c r="B21" s="20" t="s">
        <v>148</v>
      </c>
      <c r="C21" s="19" t="s">
        <v>327</v>
      </c>
      <c r="D21" s="19" t="s">
        <v>193</v>
      </c>
      <c r="E21" s="19" t="s">
        <v>197</v>
      </c>
      <c r="F21" s="19" t="s">
        <v>209</v>
      </c>
      <c r="G21" s="19" t="s">
        <v>206</v>
      </c>
      <c r="H21" s="21">
        <v>1.3500000000000002E-2</v>
      </c>
      <c r="I21" s="68"/>
      <c r="J21" s="22">
        <v>116.8</v>
      </c>
      <c r="K21" s="68"/>
      <c r="L21" s="23">
        <v>2.9634034911999996E-2</v>
      </c>
      <c r="M21" s="23">
        <v>7.3205065040000003E-2</v>
      </c>
      <c r="N21" s="23">
        <v>1.3976907718E-2</v>
      </c>
      <c r="O21" s="23">
        <v>-0.12962108982000001</v>
      </c>
      <c r="P21" s="61"/>
      <c r="Q21" s="21">
        <v>4.8254079662999995E-3</v>
      </c>
      <c r="R21" s="21">
        <v>2.9849137931000001E-2</v>
      </c>
      <c r="S21" s="61"/>
      <c r="T21" s="64">
        <v>3196.5771162000001</v>
      </c>
      <c r="U21" s="66">
        <v>1.8520000000000002E-2</v>
      </c>
      <c r="V21" s="68"/>
      <c r="W21" s="64">
        <v>1666852.216</v>
      </c>
      <c r="X21" s="64">
        <v>1701962.4683000001</v>
      </c>
      <c r="Y21" s="56">
        <v>0.97937072470518705</v>
      </c>
      <c r="Z21" s="68"/>
      <c r="AA21" s="57">
        <v>0.55000000000000004</v>
      </c>
      <c r="AB21" s="23">
        <v>5.6506849315068497E-2</v>
      </c>
      <c r="AC21" s="23" t="s">
        <v>154</v>
      </c>
      <c r="AD21" s="65">
        <v>44195</v>
      </c>
    </row>
    <row r="22" spans="1:30" s="5" customFormat="1" ht="15" customHeight="1" x14ac:dyDescent="0.35">
      <c r="A22" s="18"/>
      <c r="B22" s="20" t="s">
        <v>373</v>
      </c>
      <c r="C22" s="19" t="s">
        <v>403</v>
      </c>
      <c r="D22" s="19" t="s">
        <v>193</v>
      </c>
      <c r="E22" s="19" t="s">
        <v>285</v>
      </c>
      <c r="F22" s="19" t="s">
        <v>273</v>
      </c>
      <c r="G22" s="19" t="s">
        <v>404</v>
      </c>
      <c r="H22" s="21">
        <v>0.01</v>
      </c>
      <c r="I22" s="68"/>
      <c r="J22" s="22">
        <v>113.9</v>
      </c>
      <c r="K22" s="68"/>
      <c r="L22" s="23">
        <v>-9.6488743811000005E-3</v>
      </c>
      <c r="M22" s="23">
        <v>-4.5362240379000003E-2</v>
      </c>
      <c r="N22" s="23">
        <v>-9.1344062629999997E-3</v>
      </c>
      <c r="O22" s="23">
        <v>-6.1314900330000005E-2</v>
      </c>
      <c r="P22" s="61"/>
      <c r="Q22" s="21">
        <v>4.7594323295000003E-3</v>
      </c>
      <c r="R22" s="21">
        <v>5.1428763224000001E-2</v>
      </c>
      <c r="S22" s="61"/>
      <c r="T22" s="64">
        <v>2366.0339961999998</v>
      </c>
      <c r="U22" s="66">
        <v>1.8749999999999999E-2</v>
      </c>
      <c r="V22" s="68"/>
      <c r="W22" s="64">
        <v>1683303.1558999999</v>
      </c>
      <c r="X22" s="64">
        <v>1602819.0734999999</v>
      </c>
      <c r="Y22" s="56">
        <v>1.0502140782641491</v>
      </c>
      <c r="Z22" s="68"/>
      <c r="AA22" s="57">
        <v>0.55000000000000004</v>
      </c>
      <c r="AB22" s="23">
        <v>5.7945566286215978E-2</v>
      </c>
      <c r="AC22" s="23" t="s">
        <v>156</v>
      </c>
      <c r="AD22" s="65">
        <v>44195</v>
      </c>
    </row>
    <row r="23" spans="1:30" s="5" customFormat="1" ht="15" customHeight="1" x14ac:dyDescent="0.35">
      <c r="A23" s="18"/>
      <c r="B23" s="20" t="s">
        <v>195</v>
      </c>
      <c r="C23" s="19" t="s">
        <v>196</v>
      </c>
      <c r="D23" s="19" t="s">
        <v>193</v>
      </c>
      <c r="E23" s="19" t="s">
        <v>197</v>
      </c>
      <c r="F23" s="19" t="s">
        <v>198</v>
      </c>
      <c r="G23" s="19" t="s">
        <v>199</v>
      </c>
      <c r="H23" s="21" t="s">
        <v>200</v>
      </c>
      <c r="I23" s="68"/>
      <c r="J23" s="22">
        <v>97.8</v>
      </c>
      <c r="K23" s="68"/>
      <c r="L23" s="23">
        <v>5.5176835647000003E-2</v>
      </c>
      <c r="M23" s="23">
        <v>0.10364114925000001</v>
      </c>
      <c r="N23" s="23">
        <v>4.2755091161E-2</v>
      </c>
      <c r="O23" s="23">
        <v>-0.14939849716</v>
      </c>
      <c r="P23" s="61"/>
      <c r="Q23" s="21">
        <v>5.3659583602000006E-3</v>
      </c>
      <c r="R23" s="21">
        <v>3.5440931779999997E-2</v>
      </c>
      <c r="S23" s="61"/>
      <c r="T23" s="64">
        <v>4017.2197768000001</v>
      </c>
      <c r="U23" s="66">
        <v>1.7170000000000001E-2</v>
      </c>
      <c r="V23" s="68"/>
      <c r="W23" s="64">
        <v>1543343.9513999999</v>
      </c>
      <c r="X23" s="64">
        <v>1540959.4768999999</v>
      </c>
      <c r="Y23" s="56">
        <v>1.0015473959800663</v>
      </c>
      <c r="Z23" s="68"/>
      <c r="AA23" s="57">
        <v>0.5</v>
      </c>
      <c r="AB23" s="23">
        <v>6.1349693251533742E-2</v>
      </c>
      <c r="AC23" s="23" t="s">
        <v>154</v>
      </c>
      <c r="AD23" s="65">
        <v>44195</v>
      </c>
    </row>
    <row r="24" spans="1:30" s="5" customFormat="1" ht="15" customHeight="1" x14ac:dyDescent="0.35">
      <c r="A24" s="18"/>
      <c r="B24" s="20" t="s">
        <v>194</v>
      </c>
      <c r="C24" s="19" t="s">
        <v>406</v>
      </c>
      <c r="D24" s="19" t="s">
        <v>193</v>
      </c>
      <c r="E24" s="19" t="s">
        <v>285</v>
      </c>
      <c r="F24" s="19" t="s">
        <v>210</v>
      </c>
      <c r="G24" s="19" t="s">
        <v>214</v>
      </c>
      <c r="H24" s="21">
        <v>8.9999999999999993E-3</v>
      </c>
      <c r="I24" s="68"/>
      <c r="J24" s="22">
        <v>112.94</v>
      </c>
      <c r="K24" s="68"/>
      <c r="L24" s="23">
        <v>2.3324183758000001E-2</v>
      </c>
      <c r="M24" s="23">
        <v>6.1624465023000001E-2</v>
      </c>
      <c r="N24" s="23">
        <v>1.8459952211E-2</v>
      </c>
      <c r="O24" s="23">
        <v>0.14168120526</v>
      </c>
      <c r="P24" s="61"/>
      <c r="Q24" s="21">
        <v>5.4068667206999994E-3</v>
      </c>
      <c r="R24" s="21">
        <v>5.9099264706E-2</v>
      </c>
      <c r="S24" s="61"/>
      <c r="T24" s="64">
        <v>7990.2240359999996</v>
      </c>
      <c r="U24" s="66">
        <v>1.6240000000000001E-2</v>
      </c>
      <c r="V24" s="68"/>
      <c r="W24" s="64">
        <v>1466469.5429</v>
      </c>
      <c r="X24" s="64">
        <v>1312245.6879</v>
      </c>
      <c r="Y24" s="56">
        <v>1.1175266616778188</v>
      </c>
      <c r="Z24" s="68"/>
      <c r="AA24" s="57">
        <v>0.6</v>
      </c>
      <c r="AB24" s="23">
        <v>6.3750664069417387E-2</v>
      </c>
      <c r="AC24" s="23" t="s">
        <v>155</v>
      </c>
      <c r="AD24" s="65">
        <v>44211</v>
      </c>
    </row>
    <row r="25" spans="1:30" s="5" customFormat="1" ht="15" customHeight="1" x14ac:dyDescent="0.35">
      <c r="A25" s="18"/>
      <c r="B25" s="20" t="s">
        <v>374</v>
      </c>
      <c r="C25" s="19" t="s">
        <v>394</v>
      </c>
      <c r="D25" s="19" t="s">
        <v>193</v>
      </c>
      <c r="E25" s="19" t="s">
        <v>213</v>
      </c>
      <c r="F25" s="19" t="s">
        <v>229</v>
      </c>
      <c r="G25" s="19" t="s">
        <v>229</v>
      </c>
      <c r="H25" s="21">
        <v>5.0000000000000001E-3</v>
      </c>
      <c r="I25" s="68"/>
      <c r="J25" s="22">
        <v>108.44</v>
      </c>
      <c r="K25" s="68"/>
      <c r="L25" s="23">
        <v>-2.0101652461E-2</v>
      </c>
      <c r="M25" s="23">
        <v>-5.4433487668999997E-2</v>
      </c>
      <c r="N25" s="23">
        <v>-2.3259502295000001E-2</v>
      </c>
      <c r="O25" s="23">
        <v>-1.2457585917E-2</v>
      </c>
      <c r="P25" s="61"/>
      <c r="Q25" s="21">
        <v>6.1758060170999992E-3</v>
      </c>
      <c r="R25" s="21">
        <v>6.9566152542999998E-2</v>
      </c>
      <c r="S25" s="61"/>
      <c r="T25" s="64">
        <v>2228.8823118</v>
      </c>
      <c r="U25" s="66">
        <v>1.443E-2</v>
      </c>
      <c r="V25" s="68"/>
      <c r="W25" s="64">
        <v>1301280</v>
      </c>
      <c r="X25" s="64">
        <v>1210748.5114</v>
      </c>
      <c r="Y25" s="56">
        <v>1.0747731570574617</v>
      </c>
      <c r="Z25" s="68"/>
      <c r="AA25" s="57">
        <v>0.68767599999999995</v>
      </c>
      <c r="AB25" s="23">
        <v>7.6098413869420886E-2</v>
      </c>
      <c r="AC25" s="23" t="s">
        <v>155</v>
      </c>
      <c r="AD25" s="65">
        <v>44195</v>
      </c>
    </row>
    <row r="26" spans="1:30" s="5" customFormat="1" ht="15" customHeight="1" x14ac:dyDescent="0.35">
      <c r="A26" s="18"/>
      <c r="B26" s="20" t="s">
        <v>186</v>
      </c>
      <c r="C26" s="19" t="s">
        <v>354</v>
      </c>
      <c r="D26" s="19" t="s">
        <v>193</v>
      </c>
      <c r="E26" s="19" t="s">
        <v>285</v>
      </c>
      <c r="F26" s="19" t="s">
        <v>210</v>
      </c>
      <c r="G26" s="19" t="s">
        <v>235</v>
      </c>
      <c r="H26" s="21">
        <v>1.3000000000000001E-2</v>
      </c>
      <c r="I26" s="68"/>
      <c r="J26" s="22">
        <v>117.52</v>
      </c>
      <c r="K26" s="68"/>
      <c r="L26" s="23">
        <v>-8.965983493900001E-3</v>
      </c>
      <c r="M26" s="23">
        <v>-1.3095190667E-2</v>
      </c>
      <c r="N26" s="23">
        <v>-1.5745393634000002E-2</v>
      </c>
      <c r="O26" s="23">
        <v>-4.2202925350999995E-2</v>
      </c>
      <c r="P26" s="61"/>
      <c r="Q26" s="21">
        <v>3.9479210415999996E-3</v>
      </c>
      <c r="R26" s="21">
        <v>5.2184475230999998E-2</v>
      </c>
      <c r="S26" s="61"/>
      <c r="T26" s="64">
        <v>2869.403476</v>
      </c>
      <c r="U26" s="66">
        <v>1.5260000000000001E-2</v>
      </c>
      <c r="V26" s="68"/>
      <c r="W26" s="64">
        <v>1383818.801</v>
      </c>
      <c r="X26" s="64">
        <v>1299051.1128</v>
      </c>
      <c r="Y26" s="56">
        <v>1.0652535434247001</v>
      </c>
      <c r="Z26" s="68"/>
      <c r="AA26" s="57">
        <v>0.47</v>
      </c>
      <c r="AB26" s="23">
        <v>4.7991831177671883E-2</v>
      </c>
      <c r="AC26" s="23" t="s">
        <v>156</v>
      </c>
      <c r="AD26" s="65">
        <v>44195</v>
      </c>
    </row>
    <row r="27" spans="1:30" s="5" customFormat="1" ht="15" customHeight="1" x14ac:dyDescent="0.35">
      <c r="A27" s="18"/>
      <c r="B27" s="20" t="s">
        <v>168</v>
      </c>
      <c r="C27" s="19" t="s">
        <v>332</v>
      </c>
      <c r="D27" s="19" t="s">
        <v>193</v>
      </c>
      <c r="E27" s="19" t="s">
        <v>251</v>
      </c>
      <c r="F27" s="19" t="s">
        <v>210</v>
      </c>
      <c r="G27" s="19" t="s">
        <v>333</v>
      </c>
      <c r="H27" s="21">
        <v>0.01</v>
      </c>
      <c r="I27" s="68"/>
      <c r="J27" s="22">
        <v>138.38999999999999</v>
      </c>
      <c r="K27" s="68"/>
      <c r="L27" s="23">
        <v>1.3012030175E-2</v>
      </c>
      <c r="M27" s="23">
        <v>0.23738871546999998</v>
      </c>
      <c r="N27" s="23">
        <v>2.0322197897000002E-2</v>
      </c>
      <c r="O27" s="23">
        <v>0.48699142231999998</v>
      </c>
      <c r="P27" s="61"/>
      <c r="Q27" s="21">
        <v>1.1510499472E-2</v>
      </c>
      <c r="R27" s="21">
        <v>9.6818545822000002E-2</v>
      </c>
      <c r="S27" s="61"/>
      <c r="T27" s="64">
        <v>8456.2885112999993</v>
      </c>
      <c r="U27" s="66">
        <v>2.4409999999999998E-2</v>
      </c>
      <c r="V27" s="68"/>
      <c r="W27" s="64">
        <v>2214240</v>
      </c>
      <c r="X27" s="64">
        <v>1587427.2112</v>
      </c>
      <c r="Y27" s="56">
        <v>1.3948608064530827</v>
      </c>
      <c r="Z27" s="68"/>
      <c r="AA27" s="57">
        <v>1.590520817</v>
      </c>
      <c r="AB27" s="23">
        <v>0.13791639427704316</v>
      </c>
      <c r="AC27" s="23" t="s">
        <v>156</v>
      </c>
      <c r="AD27" s="65">
        <v>44208</v>
      </c>
    </row>
    <row r="28" spans="1:30" s="5" customFormat="1" ht="15" customHeight="1" x14ac:dyDescent="0.35">
      <c r="A28" s="18"/>
      <c r="B28" s="20" t="s">
        <v>188</v>
      </c>
      <c r="C28" s="19" t="s">
        <v>357</v>
      </c>
      <c r="D28" s="19" t="s">
        <v>193</v>
      </c>
      <c r="E28" s="19" t="s">
        <v>285</v>
      </c>
      <c r="F28" s="19" t="s">
        <v>209</v>
      </c>
      <c r="G28" s="19" t="s">
        <v>206</v>
      </c>
      <c r="H28" s="21">
        <v>9.4999999999999998E-3</v>
      </c>
      <c r="I28" s="68"/>
      <c r="J28" s="22">
        <v>121</v>
      </c>
      <c r="K28" s="68"/>
      <c r="L28" s="23">
        <v>-2.7663963355000001E-2</v>
      </c>
      <c r="M28" s="23">
        <v>-2.1138098749999997E-2</v>
      </c>
      <c r="N28" s="23">
        <v>-3.0792899664000003E-2</v>
      </c>
      <c r="O28" s="23">
        <v>-1.3190331846999999E-3</v>
      </c>
      <c r="P28" s="61"/>
      <c r="Q28" s="21">
        <v>4.7244094487999995E-3</v>
      </c>
      <c r="R28" s="21">
        <v>4.8549855337999999E-2</v>
      </c>
      <c r="S28" s="61"/>
      <c r="T28" s="64">
        <v>5939.3354689999996</v>
      </c>
      <c r="U28" s="66">
        <v>1.925E-2</v>
      </c>
      <c r="V28" s="68"/>
      <c r="W28" s="64">
        <v>1302063.4550000001</v>
      </c>
      <c r="X28" s="64">
        <v>1222470.5717</v>
      </c>
      <c r="Y28" s="56">
        <v>1.0651082203061266</v>
      </c>
      <c r="Z28" s="68"/>
      <c r="AA28" s="57">
        <v>0.6</v>
      </c>
      <c r="AB28" s="23">
        <v>5.9504132231404952E-2</v>
      </c>
      <c r="AC28" s="23" t="s">
        <v>154</v>
      </c>
      <c r="AD28" s="65">
        <v>44195</v>
      </c>
    </row>
    <row r="29" spans="1:30" s="5" customFormat="1" ht="15" customHeight="1" x14ac:dyDescent="0.35">
      <c r="A29" s="18"/>
      <c r="B29" s="20" t="s">
        <v>185</v>
      </c>
      <c r="C29" s="19" t="s">
        <v>353</v>
      </c>
      <c r="D29" s="19" t="s">
        <v>193</v>
      </c>
      <c r="E29" s="19" t="s">
        <v>298</v>
      </c>
      <c r="F29" s="19" t="s">
        <v>222</v>
      </c>
      <c r="G29" s="19" t="s">
        <v>222</v>
      </c>
      <c r="H29" s="21">
        <v>4.5000000000000005E-3</v>
      </c>
      <c r="I29" s="68"/>
      <c r="J29" s="22">
        <v>113.7</v>
      </c>
      <c r="K29" s="68"/>
      <c r="L29" s="23">
        <v>-2.3655785650999999E-2</v>
      </c>
      <c r="M29" s="23">
        <v>-1.9850322841000002E-2</v>
      </c>
      <c r="N29" s="23">
        <v>-2.8620247758000001E-2</v>
      </c>
      <c r="O29" s="23">
        <v>-0.17787733261999999</v>
      </c>
      <c r="P29" s="61"/>
      <c r="Q29" s="21">
        <v>8.091993185700001E-3</v>
      </c>
      <c r="R29" s="21">
        <v>6.9435215947000001E-2</v>
      </c>
      <c r="S29" s="61"/>
      <c r="T29" s="64">
        <v>2108.6171438000001</v>
      </c>
      <c r="U29" s="66">
        <v>1.47E-2</v>
      </c>
      <c r="V29" s="68"/>
      <c r="W29" s="64">
        <v>1215899.9546999999</v>
      </c>
      <c r="X29" s="64">
        <v>1221784.8728</v>
      </c>
      <c r="Y29" s="56">
        <v>0.99518334345839998</v>
      </c>
      <c r="Z29" s="68"/>
      <c r="AA29" s="57">
        <v>0.95</v>
      </c>
      <c r="AB29" s="23">
        <v>0.10026385224274405</v>
      </c>
      <c r="AC29" s="23" t="s">
        <v>161</v>
      </c>
      <c r="AD29" s="65">
        <v>44195</v>
      </c>
    </row>
    <row r="30" spans="1:30" s="5" customFormat="1" ht="15" customHeight="1" x14ac:dyDescent="0.35">
      <c r="A30" s="18"/>
      <c r="B30" s="20" t="s">
        <v>104</v>
      </c>
      <c r="C30" s="19" t="s">
        <v>313</v>
      </c>
      <c r="D30" s="19" t="s">
        <v>193</v>
      </c>
      <c r="E30" s="19" t="s">
        <v>251</v>
      </c>
      <c r="F30" s="19" t="s">
        <v>220</v>
      </c>
      <c r="G30" s="19" t="s">
        <v>220</v>
      </c>
      <c r="H30" s="21">
        <v>8.0000000000000002E-3</v>
      </c>
      <c r="I30" s="68"/>
      <c r="J30" s="22">
        <v>103.86</v>
      </c>
      <c r="K30" s="68"/>
      <c r="L30" s="23">
        <v>2.6092706034000001E-2</v>
      </c>
      <c r="M30" s="23">
        <v>4.8420553561000002E-2</v>
      </c>
      <c r="N30" s="23">
        <v>2.7604630453E-2</v>
      </c>
      <c r="O30" s="23">
        <v>-9.1144822570000006E-2</v>
      </c>
      <c r="P30" s="61"/>
      <c r="Q30" s="21">
        <v>7.1603727317E-3</v>
      </c>
      <c r="R30" s="21">
        <v>5.4570818973E-2</v>
      </c>
      <c r="S30" s="61"/>
      <c r="T30" s="64">
        <v>2647.3987493</v>
      </c>
      <c r="U30" s="66">
        <v>1.4339999999999999E-2</v>
      </c>
      <c r="V30" s="68"/>
      <c r="W30" s="64">
        <v>1285002.6569999999</v>
      </c>
      <c r="X30" s="64">
        <v>1310493.6449</v>
      </c>
      <c r="Y30" s="56">
        <v>0.98054856046101224</v>
      </c>
      <c r="Z30" s="68"/>
      <c r="AA30" s="57">
        <v>0.73</v>
      </c>
      <c r="AB30" s="23">
        <v>8.4344309647602533E-2</v>
      </c>
      <c r="AC30" s="23" t="s">
        <v>154</v>
      </c>
      <c r="AD30" s="65">
        <v>44195</v>
      </c>
    </row>
    <row r="31" spans="1:30" s="5" customFormat="1" ht="15" customHeight="1" x14ac:dyDescent="0.35">
      <c r="A31" s="18"/>
      <c r="B31" s="20" t="s">
        <v>178</v>
      </c>
      <c r="C31" s="19" t="s">
        <v>343</v>
      </c>
      <c r="D31" s="19" t="s">
        <v>193</v>
      </c>
      <c r="E31" s="19" t="s">
        <v>251</v>
      </c>
      <c r="F31" s="19" t="s">
        <v>217</v>
      </c>
      <c r="G31" s="19" t="s">
        <v>218</v>
      </c>
      <c r="H31" s="21">
        <v>1.6E-2</v>
      </c>
      <c r="I31" s="68"/>
      <c r="J31" s="22">
        <v>112.72</v>
      </c>
      <c r="K31" s="68"/>
      <c r="L31" s="23">
        <v>-7.0706043598E-3</v>
      </c>
      <c r="M31" s="23">
        <v>5.8636155093999998E-2</v>
      </c>
      <c r="N31" s="23">
        <v>-9.2291465243999997E-3</v>
      </c>
      <c r="O31" s="23">
        <v>3.2921493162999999E-2</v>
      </c>
      <c r="P31" s="61"/>
      <c r="Q31" s="21">
        <v>1.0718954248000002E-2</v>
      </c>
      <c r="R31" s="21">
        <v>7.2640868975000009E-2</v>
      </c>
      <c r="S31" s="61"/>
      <c r="T31" s="64">
        <v>1446.216314</v>
      </c>
      <c r="U31" s="66">
        <v>1.337E-2</v>
      </c>
      <c r="V31" s="68"/>
      <c r="W31" s="64">
        <v>1205071.8230000001</v>
      </c>
      <c r="X31" s="64">
        <v>1149355.9183</v>
      </c>
      <c r="Y31" s="56">
        <v>1.0484757626535814</v>
      </c>
      <c r="Z31" s="68"/>
      <c r="AA31" s="57">
        <v>1.23</v>
      </c>
      <c r="AB31" s="23">
        <v>0.13094393186657205</v>
      </c>
      <c r="AC31" s="23" t="s">
        <v>160</v>
      </c>
      <c r="AD31" s="65">
        <v>44195</v>
      </c>
    </row>
    <row r="32" spans="1:30" s="5" customFormat="1" ht="15" customHeight="1" x14ac:dyDescent="0.35">
      <c r="A32" s="18"/>
      <c r="B32" s="20" t="s">
        <v>103</v>
      </c>
      <c r="C32" s="19" t="s">
        <v>311</v>
      </c>
      <c r="D32" s="19" t="s">
        <v>193</v>
      </c>
      <c r="E32" s="19" t="s">
        <v>251</v>
      </c>
      <c r="F32" s="19" t="s">
        <v>312</v>
      </c>
      <c r="G32" s="19" t="s">
        <v>312</v>
      </c>
      <c r="H32" s="21">
        <v>0.01</v>
      </c>
      <c r="I32" s="68"/>
      <c r="J32" s="22">
        <v>115.83</v>
      </c>
      <c r="K32" s="68"/>
      <c r="L32" s="23">
        <v>-1.33421797E-3</v>
      </c>
      <c r="M32" s="23">
        <v>0.13122650031999999</v>
      </c>
      <c r="N32" s="23">
        <v>-6.6037735860000005E-3</v>
      </c>
      <c r="O32" s="23">
        <v>-4.5342810985000002E-2</v>
      </c>
      <c r="P32" s="61"/>
      <c r="Q32" s="21">
        <v>7.7002053388000001E-3</v>
      </c>
      <c r="R32" s="21">
        <v>6.3849833309000001E-2</v>
      </c>
      <c r="S32" s="61"/>
      <c r="T32" s="64">
        <v>3430.7518033000001</v>
      </c>
      <c r="U32" s="66">
        <v>1.2809999999999998E-2</v>
      </c>
      <c r="V32" s="68"/>
      <c r="W32" s="64">
        <v>1158300</v>
      </c>
      <c r="X32" s="64">
        <v>1035812.3443</v>
      </c>
      <c r="Y32" s="56">
        <v>1.1182527475889243</v>
      </c>
      <c r="Z32" s="68"/>
      <c r="AA32" s="57">
        <v>0.9</v>
      </c>
      <c r="AB32" s="23">
        <v>9.3240093240093247E-2</v>
      </c>
      <c r="AC32" s="23" t="s">
        <v>155</v>
      </c>
      <c r="AD32" s="65">
        <v>44195</v>
      </c>
    </row>
    <row r="33" spans="1:30" s="5" customFormat="1" ht="15" customHeight="1" x14ac:dyDescent="0.35">
      <c r="A33" s="18"/>
      <c r="B33" s="20" t="s">
        <v>383</v>
      </c>
      <c r="C33" s="19" t="s">
        <v>387</v>
      </c>
      <c r="D33" s="19" t="s">
        <v>193</v>
      </c>
      <c r="E33" s="19" t="s">
        <v>213</v>
      </c>
      <c r="F33" s="19" t="s">
        <v>210</v>
      </c>
      <c r="G33" s="19" t="s">
        <v>388</v>
      </c>
      <c r="H33" s="21">
        <v>0.01</v>
      </c>
      <c r="I33" s="68"/>
      <c r="J33" s="22">
        <v>96</v>
      </c>
      <c r="K33" s="68"/>
      <c r="L33" s="23">
        <v>-3.3252720476999995E-3</v>
      </c>
      <c r="M33" s="23">
        <v>-1.3890431607999999E-2</v>
      </c>
      <c r="N33" s="23">
        <v>-3.9427267056E-3</v>
      </c>
      <c r="O33" s="23" t="s">
        <v>407</v>
      </c>
      <c r="P33" s="61"/>
      <c r="Q33" s="21">
        <v>4.8558735406999997E-3</v>
      </c>
      <c r="R33" s="21" t="s">
        <v>407</v>
      </c>
      <c r="S33" s="61"/>
      <c r="T33" s="64">
        <v>3153.8419938000002</v>
      </c>
      <c r="U33" s="66">
        <v>1.04E-2</v>
      </c>
      <c r="V33" s="68"/>
      <c r="W33" s="64">
        <v>933120</v>
      </c>
      <c r="X33" s="64">
        <v>938875.44713999995</v>
      </c>
      <c r="Y33" s="56">
        <v>0.99386985019415286</v>
      </c>
      <c r="Z33" s="68"/>
      <c r="AA33" s="57">
        <v>0.47</v>
      </c>
      <c r="AB33" s="23">
        <v>5.8749999999999997E-2</v>
      </c>
      <c r="AC33" s="23" t="s">
        <v>156</v>
      </c>
      <c r="AD33" s="65">
        <v>44195</v>
      </c>
    </row>
    <row r="34" spans="1:30" s="5" customFormat="1" ht="15" customHeight="1" x14ac:dyDescent="0.35">
      <c r="A34" s="18"/>
      <c r="B34" s="20" t="s">
        <v>81</v>
      </c>
      <c r="C34" s="19" t="s">
        <v>277</v>
      </c>
      <c r="D34" s="19" t="s">
        <v>227</v>
      </c>
      <c r="E34" s="19" t="s">
        <v>197</v>
      </c>
      <c r="F34" s="19" t="s">
        <v>222</v>
      </c>
      <c r="G34" s="19" t="s">
        <v>222</v>
      </c>
      <c r="H34" s="21">
        <v>8.9999999999999998E-4</v>
      </c>
      <c r="I34" s="68"/>
      <c r="J34" s="22">
        <v>77.94</v>
      </c>
      <c r="K34" s="68"/>
      <c r="L34" s="23">
        <v>5.2247873633E-2</v>
      </c>
      <c r="M34" s="23">
        <v>3.5042363434000003E-2</v>
      </c>
      <c r="N34" s="23">
        <v>5.2247873633E-2</v>
      </c>
      <c r="O34" s="23">
        <v>-0.24085481823999999</v>
      </c>
      <c r="P34" s="61"/>
      <c r="Q34" s="21">
        <v>5.5048335124000007E-3</v>
      </c>
      <c r="R34" s="21">
        <v>2.9793233083000002E-2</v>
      </c>
      <c r="S34" s="61"/>
      <c r="T34" s="64">
        <v>264.28601766999998</v>
      </c>
      <c r="U34" s="66">
        <v>1.04E-2</v>
      </c>
      <c r="V34" s="68"/>
      <c r="W34" s="64">
        <v>951166.74401999998</v>
      </c>
      <c r="X34" s="64">
        <v>1076780.3918000001</v>
      </c>
      <c r="Y34" s="56">
        <v>0.88334329939829415</v>
      </c>
      <c r="Z34" s="68"/>
      <c r="AA34" s="57">
        <v>0.41</v>
      </c>
      <c r="AB34" s="23">
        <v>6.3125481139337955E-2</v>
      </c>
      <c r="AC34" s="23" t="s">
        <v>156</v>
      </c>
      <c r="AD34" s="65">
        <v>44195</v>
      </c>
    </row>
    <row r="35" spans="1:30" s="5" customFormat="1" ht="15" customHeight="1" x14ac:dyDescent="0.35">
      <c r="A35" s="18"/>
      <c r="B35" s="20" t="s">
        <v>375</v>
      </c>
      <c r="C35" s="19" t="s">
        <v>338</v>
      </c>
      <c r="D35" s="19" t="s">
        <v>193</v>
      </c>
      <c r="E35" s="19" t="s">
        <v>251</v>
      </c>
      <c r="F35" s="19" t="s">
        <v>209</v>
      </c>
      <c r="G35" s="19" t="s">
        <v>391</v>
      </c>
      <c r="H35" s="21">
        <v>1.15E-2</v>
      </c>
      <c r="I35" s="68"/>
      <c r="J35" s="22">
        <v>109.2</v>
      </c>
      <c r="K35" s="68"/>
      <c r="L35" s="23">
        <v>4.8241287079000002E-2</v>
      </c>
      <c r="M35" s="23">
        <v>0.19961881014999999</v>
      </c>
      <c r="N35" s="23">
        <v>4.1642645882999998E-2</v>
      </c>
      <c r="O35" s="23">
        <v>0.2194312501</v>
      </c>
      <c r="P35" s="61"/>
      <c r="Q35" s="21">
        <v>1.5104977375999999E-2</v>
      </c>
      <c r="R35" s="21">
        <v>0.11092937827</v>
      </c>
      <c r="S35" s="61"/>
      <c r="T35" s="64">
        <v>4776.3596637999999</v>
      </c>
      <c r="U35" s="66">
        <v>1.6420000000000001E-2</v>
      </c>
      <c r="V35" s="68"/>
      <c r="W35" s="64">
        <v>1082865.966</v>
      </c>
      <c r="X35" s="64">
        <v>940176.73970999999</v>
      </c>
      <c r="Y35" s="56">
        <v>1.1517685135818323</v>
      </c>
      <c r="Z35" s="68"/>
      <c r="AA35" s="57">
        <v>1.6691</v>
      </c>
      <c r="AB35" s="23">
        <v>0.18341758241758241</v>
      </c>
      <c r="AC35" s="23" t="s">
        <v>156</v>
      </c>
      <c r="AD35" s="65">
        <v>44204</v>
      </c>
    </row>
    <row r="36" spans="1:30" s="5" customFormat="1" ht="15" customHeight="1" x14ac:dyDescent="0.35">
      <c r="A36" s="18"/>
      <c r="B36" s="20" t="s">
        <v>149</v>
      </c>
      <c r="C36" s="19" t="s">
        <v>328</v>
      </c>
      <c r="D36" s="19" t="s">
        <v>193</v>
      </c>
      <c r="E36" s="19" t="s">
        <v>224</v>
      </c>
      <c r="F36" s="19" t="s">
        <v>210</v>
      </c>
      <c r="G36" s="19" t="s">
        <v>253</v>
      </c>
      <c r="H36" s="21">
        <v>0.01</v>
      </c>
      <c r="I36" s="68"/>
      <c r="J36" s="22">
        <v>98.02</v>
      </c>
      <c r="K36" s="68"/>
      <c r="L36" s="23">
        <v>3.0080686031999999E-2</v>
      </c>
      <c r="M36" s="23">
        <v>8.0625421901E-2</v>
      </c>
      <c r="N36" s="23">
        <v>1.2262504259000001E-2</v>
      </c>
      <c r="O36" s="23">
        <v>-0.14392388739</v>
      </c>
      <c r="P36" s="61"/>
      <c r="Q36" s="21">
        <v>8.9282366420000009E-3</v>
      </c>
      <c r="R36" s="21">
        <v>6.1019871064000003E-2</v>
      </c>
      <c r="S36" s="61"/>
      <c r="T36" s="64">
        <v>4341.4927562000003</v>
      </c>
      <c r="U36" s="66">
        <v>1.4159999999999999E-2</v>
      </c>
      <c r="V36" s="68"/>
      <c r="W36" s="64">
        <v>1124189.3215999999</v>
      </c>
      <c r="X36" s="64">
        <v>1086819.5322</v>
      </c>
      <c r="Y36" s="56">
        <v>1.0343845397444724</v>
      </c>
      <c r="Z36" s="68"/>
      <c r="AA36" s="57">
        <v>0.85719999999999996</v>
      </c>
      <c r="AB36" s="23">
        <v>0.10494184860232607</v>
      </c>
      <c r="AC36" s="23" t="s">
        <v>162</v>
      </c>
      <c r="AD36" s="65">
        <v>44208</v>
      </c>
    </row>
    <row r="37" spans="1:30" s="5" customFormat="1" ht="15" customHeight="1" x14ac:dyDescent="0.35">
      <c r="A37" s="18"/>
      <c r="B37" s="20" t="s">
        <v>150</v>
      </c>
      <c r="C37" s="19" t="s">
        <v>329</v>
      </c>
      <c r="D37" s="19" t="s">
        <v>193</v>
      </c>
      <c r="E37" s="19" t="s">
        <v>285</v>
      </c>
      <c r="F37" s="19" t="s">
        <v>330</v>
      </c>
      <c r="G37" s="19" t="s">
        <v>331</v>
      </c>
      <c r="H37" s="21">
        <v>1.1000000000000001E-2</v>
      </c>
      <c r="I37" s="68"/>
      <c r="J37" s="22">
        <v>140.6</v>
      </c>
      <c r="K37" s="68"/>
      <c r="L37" s="23">
        <v>1.8586085604000002E-2</v>
      </c>
      <c r="M37" s="23">
        <v>-1.4930221905E-3</v>
      </c>
      <c r="N37" s="23">
        <v>9.2732985357999991E-3</v>
      </c>
      <c r="O37" s="23">
        <v>9.6609869966000003E-2</v>
      </c>
      <c r="P37" s="61"/>
      <c r="Q37" s="21">
        <v>5.0461361014999991E-3</v>
      </c>
      <c r="R37" s="21">
        <v>6.2306640766000003E-2</v>
      </c>
      <c r="S37" s="61"/>
      <c r="T37" s="64">
        <v>2641.9655108000002</v>
      </c>
      <c r="U37" s="66">
        <v>1.362E-2</v>
      </c>
      <c r="V37" s="68"/>
      <c r="W37" s="64">
        <v>1065623.7095999999</v>
      </c>
      <c r="X37" s="64">
        <v>943299.42299999995</v>
      </c>
      <c r="Y37" s="56">
        <v>1.1296770501681945</v>
      </c>
      <c r="Z37" s="68"/>
      <c r="AA37" s="57">
        <v>0.7</v>
      </c>
      <c r="AB37" s="23">
        <v>5.9743954480796578E-2</v>
      </c>
      <c r="AC37" s="23" t="s">
        <v>165</v>
      </c>
      <c r="AD37" s="65">
        <v>44200</v>
      </c>
    </row>
    <row r="38" spans="1:30" s="5" customFormat="1" ht="15" customHeight="1" x14ac:dyDescent="0.35">
      <c r="A38" s="18"/>
      <c r="B38" s="20" t="s">
        <v>369</v>
      </c>
      <c r="C38" s="19" t="s">
        <v>315</v>
      </c>
      <c r="D38" s="19" t="s">
        <v>193</v>
      </c>
      <c r="E38" s="19" t="s">
        <v>251</v>
      </c>
      <c r="F38" s="19" t="s">
        <v>316</v>
      </c>
      <c r="G38" s="19" t="s">
        <v>317</v>
      </c>
      <c r="H38" s="21">
        <v>6.3E-3</v>
      </c>
      <c r="I38" s="68"/>
      <c r="J38" s="22">
        <v>102</v>
      </c>
      <c r="K38" s="68"/>
      <c r="L38" s="23">
        <v>-1.1816788769999999E-2</v>
      </c>
      <c r="M38" s="23">
        <v>8.3882128619999996E-2</v>
      </c>
      <c r="N38" s="23">
        <v>-1.1057742617999999E-2</v>
      </c>
      <c r="O38" s="23">
        <v>6.5191173571000002E-2</v>
      </c>
      <c r="P38" s="61"/>
      <c r="Q38" s="21">
        <v>9.5941667466E-3</v>
      </c>
      <c r="R38" s="21">
        <v>8.2363636364000001E-2</v>
      </c>
      <c r="S38" s="61"/>
      <c r="T38" s="64">
        <v>5077.4986018</v>
      </c>
      <c r="U38" s="66">
        <v>1.4190000000000001E-2</v>
      </c>
      <c r="V38" s="68"/>
      <c r="W38" s="64">
        <v>1372426.422</v>
      </c>
      <c r="X38" s="64">
        <v>1268286.5517</v>
      </c>
      <c r="Y38" s="56">
        <v>1.0821106792943691</v>
      </c>
      <c r="Z38" s="68"/>
      <c r="AA38" s="57">
        <v>1</v>
      </c>
      <c r="AB38" s="23">
        <v>0.11764705882352941</v>
      </c>
      <c r="AC38" s="23" t="s">
        <v>154</v>
      </c>
      <c r="AD38" s="65">
        <v>44209</v>
      </c>
    </row>
    <row r="39" spans="1:30" s="5" customFormat="1" ht="15" customHeight="1" x14ac:dyDescent="0.35">
      <c r="A39" s="18"/>
      <c r="B39" s="20" t="s">
        <v>180</v>
      </c>
      <c r="C39" s="19" t="s">
        <v>347</v>
      </c>
      <c r="D39" s="19" t="s">
        <v>193</v>
      </c>
      <c r="E39" s="19" t="s">
        <v>251</v>
      </c>
      <c r="F39" s="19" t="s">
        <v>211</v>
      </c>
      <c r="G39" s="19" t="s">
        <v>348</v>
      </c>
      <c r="H39" s="21">
        <v>1.4999999999999999E-2</v>
      </c>
      <c r="I39" s="68"/>
      <c r="J39" s="22">
        <v>144.03</v>
      </c>
      <c r="K39" s="68"/>
      <c r="L39" s="23">
        <v>7.805505619E-2</v>
      </c>
      <c r="M39" s="23">
        <v>0.10274047172999999</v>
      </c>
      <c r="N39" s="23">
        <v>7.6698811392000008E-2</v>
      </c>
      <c r="O39" s="23">
        <v>0.15514096958000001</v>
      </c>
      <c r="P39" s="61"/>
      <c r="Q39" s="21">
        <v>1.007705987E-2</v>
      </c>
      <c r="R39" s="21">
        <v>8.7124463519000009E-2</v>
      </c>
      <c r="S39" s="61"/>
      <c r="T39" s="64">
        <v>3753.6613032</v>
      </c>
      <c r="U39" s="66">
        <v>1.1399999999999999E-2</v>
      </c>
      <c r="V39" s="68"/>
      <c r="W39" s="64">
        <v>858980.84909000003</v>
      </c>
      <c r="X39" s="64">
        <v>793195.19808</v>
      </c>
      <c r="Y39" s="56">
        <v>1.0829375305968065</v>
      </c>
      <c r="Z39" s="68"/>
      <c r="AA39" s="57">
        <v>1.36</v>
      </c>
      <c r="AB39" s="23">
        <v>0.11330972714017913</v>
      </c>
      <c r="AC39" s="23" t="s">
        <v>154</v>
      </c>
      <c r="AD39" s="65">
        <v>44195</v>
      </c>
    </row>
    <row r="40" spans="1:30" s="5" customFormat="1" ht="15" customHeight="1" x14ac:dyDescent="0.35">
      <c r="A40" s="18"/>
      <c r="B40" s="20" t="s">
        <v>205</v>
      </c>
      <c r="C40" s="19" t="s">
        <v>252</v>
      </c>
      <c r="D40" s="19" t="s">
        <v>193</v>
      </c>
      <c r="E40" s="19" t="s">
        <v>216</v>
      </c>
      <c r="F40" s="19" t="s">
        <v>209</v>
      </c>
      <c r="G40" s="19" t="s">
        <v>253</v>
      </c>
      <c r="H40" s="21">
        <v>1.1200000000000002E-2</v>
      </c>
      <c r="I40" s="68"/>
      <c r="J40" s="22">
        <v>97.7</v>
      </c>
      <c r="K40" s="68"/>
      <c r="L40" s="23">
        <v>5.2251515810000003E-2</v>
      </c>
      <c r="M40" s="23">
        <v>7.4160253913000004E-2</v>
      </c>
      <c r="N40" s="23">
        <v>3.4529385017000001E-2</v>
      </c>
      <c r="O40" s="23">
        <v>0.15267453568</v>
      </c>
      <c r="P40" s="61"/>
      <c r="Q40" s="21">
        <v>5.8886509635999998E-3</v>
      </c>
      <c r="R40" s="21">
        <v>6.6348401323000003E-2</v>
      </c>
      <c r="S40" s="61"/>
      <c r="T40" s="64">
        <v>3660.1428420000002</v>
      </c>
      <c r="U40" s="66">
        <v>9.300000000000001E-3</v>
      </c>
      <c r="V40" s="68"/>
      <c r="W40" s="64">
        <v>835599.95634999999</v>
      </c>
      <c r="X40" s="64">
        <v>756027.65676000004</v>
      </c>
      <c r="Y40" s="56">
        <v>1.1052505141558069</v>
      </c>
      <c r="Z40" s="68"/>
      <c r="AA40" s="57">
        <v>0.55000000000000004</v>
      </c>
      <c r="AB40" s="23">
        <v>6.7553735926305022E-2</v>
      </c>
      <c r="AC40" s="23" t="s">
        <v>154</v>
      </c>
      <c r="AD40" s="65">
        <v>44204</v>
      </c>
    </row>
    <row r="41" spans="1:30" s="5" customFormat="1" ht="15" customHeight="1" x14ac:dyDescent="0.35">
      <c r="A41" s="18"/>
      <c r="B41" s="20" t="s">
        <v>174</v>
      </c>
      <c r="C41" s="19" t="s">
        <v>337</v>
      </c>
      <c r="D41" s="19" t="s">
        <v>193</v>
      </c>
      <c r="E41" s="19" t="s">
        <v>285</v>
      </c>
      <c r="F41" s="19" t="s">
        <v>325</v>
      </c>
      <c r="G41" s="19" t="s">
        <v>208</v>
      </c>
      <c r="H41" s="21">
        <v>7.4999999999999997E-3</v>
      </c>
      <c r="I41" s="68"/>
      <c r="J41" s="22">
        <v>115.1</v>
      </c>
      <c r="K41" s="68"/>
      <c r="L41" s="23">
        <v>-1.8122727793999999E-2</v>
      </c>
      <c r="M41" s="23">
        <v>1.2712220421E-2</v>
      </c>
      <c r="N41" s="23">
        <v>-1.7705971735999998E-2</v>
      </c>
      <c r="O41" s="23">
        <v>-9.6125260919999997E-2</v>
      </c>
      <c r="P41" s="61"/>
      <c r="Q41" s="21">
        <v>5.2609249044999994E-3</v>
      </c>
      <c r="R41" s="21">
        <v>5.4852941175999995E-2</v>
      </c>
      <c r="S41" s="61"/>
      <c r="T41" s="64">
        <v>2893.4204165000001</v>
      </c>
      <c r="U41" s="66">
        <v>8.4499999999999992E-3</v>
      </c>
      <c r="V41" s="68"/>
      <c r="W41" s="64">
        <v>758113.97679999995</v>
      </c>
      <c r="X41" s="64">
        <v>730228.60042999999</v>
      </c>
      <c r="Y41" s="56">
        <v>1.0381871873459618</v>
      </c>
      <c r="Z41" s="68"/>
      <c r="AA41" s="57">
        <v>0.62</v>
      </c>
      <c r="AB41" s="23">
        <v>6.4639443961772375E-2</v>
      </c>
      <c r="AC41" s="23" t="s">
        <v>172</v>
      </c>
      <c r="AD41" s="65">
        <v>44211</v>
      </c>
    </row>
    <row r="42" spans="1:30" s="5" customFormat="1" ht="15" customHeight="1" x14ac:dyDescent="0.35">
      <c r="A42" s="18"/>
      <c r="B42" s="20" t="s">
        <v>169</v>
      </c>
      <c r="C42" s="19" t="s">
        <v>334</v>
      </c>
      <c r="D42" s="19" t="s">
        <v>193</v>
      </c>
      <c r="E42" s="19" t="s">
        <v>224</v>
      </c>
      <c r="F42" s="19" t="s">
        <v>210</v>
      </c>
      <c r="G42" s="19" t="s">
        <v>335</v>
      </c>
      <c r="H42" s="21">
        <v>0.01</v>
      </c>
      <c r="I42" s="68"/>
      <c r="J42" s="22">
        <v>85.2</v>
      </c>
      <c r="K42" s="68"/>
      <c r="L42" s="23">
        <v>-2.3904813423999997E-3</v>
      </c>
      <c r="M42" s="23">
        <v>2.7251515332000001E-2</v>
      </c>
      <c r="N42" s="23">
        <v>-4.0118573887999998E-3</v>
      </c>
      <c r="O42" s="23">
        <v>-0.20832840797999999</v>
      </c>
      <c r="P42" s="61"/>
      <c r="Q42" s="21">
        <v>6.9767441860000001E-3</v>
      </c>
      <c r="R42" s="21">
        <v>5.9725034708999994E-2</v>
      </c>
      <c r="S42" s="61"/>
      <c r="T42" s="64">
        <v>2062.2426073000001</v>
      </c>
      <c r="U42" s="66">
        <v>8.5699999999999995E-3</v>
      </c>
      <c r="V42" s="68"/>
      <c r="W42" s="64">
        <v>771112.82400000002</v>
      </c>
      <c r="X42" s="64">
        <v>808368.85872000002</v>
      </c>
      <c r="Y42" s="56">
        <v>0.95391208565481789</v>
      </c>
      <c r="Z42" s="68"/>
      <c r="AA42" s="57">
        <v>0.6</v>
      </c>
      <c r="AB42" s="23">
        <v>8.4507042253521111E-2</v>
      </c>
      <c r="AC42" s="23" t="s">
        <v>171</v>
      </c>
      <c r="AD42" s="65">
        <v>44204</v>
      </c>
    </row>
    <row r="43" spans="1:30" s="5" customFormat="1" ht="15" customHeight="1" x14ac:dyDescent="0.35">
      <c r="A43" s="18"/>
      <c r="B43" s="20" t="s">
        <v>201</v>
      </c>
      <c r="C43" s="19" t="s">
        <v>247</v>
      </c>
      <c r="D43" s="19" t="s">
        <v>193</v>
      </c>
      <c r="E43" s="19" t="s">
        <v>213</v>
      </c>
      <c r="F43" s="19" t="s">
        <v>209</v>
      </c>
      <c r="G43" s="19" t="s">
        <v>206</v>
      </c>
      <c r="H43" s="21">
        <v>1.0999999999999999E-2</v>
      </c>
      <c r="I43" s="68"/>
      <c r="J43" s="22">
        <v>63.79</v>
      </c>
      <c r="K43" s="68"/>
      <c r="L43" s="23">
        <v>1.9793827481E-2</v>
      </c>
      <c r="M43" s="23">
        <v>8.4699878130999995E-2</v>
      </c>
      <c r="N43" s="23">
        <v>1.5279325162E-2</v>
      </c>
      <c r="O43" s="23">
        <v>5.1163350212000004E-2</v>
      </c>
      <c r="P43" s="61"/>
      <c r="Q43" s="21">
        <v>6.6698427822999996E-3</v>
      </c>
      <c r="R43" s="21">
        <v>6.6818181817999991E-2</v>
      </c>
      <c r="S43" s="61"/>
      <c r="T43" s="64">
        <v>2300.6098050000001</v>
      </c>
      <c r="U43" s="66">
        <v>8.9300000000000004E-3</v>
      </c>
      <c r="V43" s="68"/>
      <c r="W43" s="64">
        <v>808466.03972</v>
      </c>
      <c r="X43" s="64">
        <v>772996.77483999997</v>
      </c>
      <c r="Y43" s="56">
        <v>1.0458853982765215</v>
      </c>
      <c r="Z43" s="68"/>
      <c r="AA43" s="57">
        <v>0.42</v>
      </c>
      <c r="AB43" s="23">
        <v>7.9009249098604795E-2</v>
      </c>
      <c r="AC43" s="23" t="s">
        <v>154</v>
      </c>
      <c r="AD43" s="65">
        <v>44195</v>
      </c>
    </row>
    <row r="44" spans="1:30" s="5" customFormat="1" ht="15" customHeight="1" x14ac:dyDescent="0.35">
      <c r="A44" s="18"/>
      <c r="B44" s="20" t="s">
        <v>170</v>
      </c>
      <c r="C44" s="19" t="s">
        <v>336</v>
      </c>
      <c r="D44" s="19" t="s">
        <v>193</v>
      </c>
      <c r="E44" s="19" t="s">
        <v>251</v>
      </c>
      <c r="F44" s="19" t="s">
        <v>210</v>
      </c>
      <c r="G44" s="19" t="s">
        <v>253</v>
      </c>
      <c r="H44" s="21">
        <v>0.01</v>
      </c>
      <c r="I44" s="68"/>
      <c r="J44" s="22">
        <v>94</v>
      </c>
      <c r="K44" s="68"/>
      <c r="L44" s="23">
        <v>1.0032557293E-4</v>
      </c>
      <c r="M44" s="23">
        <v>-2.4870940378E-2</v>
      </c>
      <c r="N44" s="23">
        <v>-5.0537463620999997E-3</v>
      </c>
      <c r="O44" s="23">
        <v>-6.1817998015000007E-2</v>
      </c>
      <c r="P44" s="61"/>
      <c r="Q44" s="21">
        <v>6.3431652395000001E-3</v>
      </c>
      <c r="R44" s="21">
        <v>6.0320845965000001E-2</v>
      </c>
      <c r="S44" s="61"/>
      <c r="T44" s="64">
        <v>1891.2319161999999</v>
      </c>
      <c r="U44" s="66">
        <v>7.9299999999999995E-3</v>
      </c>
      <c r="V44" s="68"/>
      <c r="W44" s="64">
        <v>718017.02599999995</v>
      </c>
      <c r="X44" s="64">
        <v>762372.66492999997</v>
      </c>
      <c r="Y44" s="56">
        <v>0.94181895420650652</v>
      </c>
      <c r="Z44" s="68"/>
      <c r="AA44" s="57">
        <v>0.6</v>
      </c>
      <c r="AB44" s="23">
        <v>7.6595744680851049E-2</v>
      </c>
      <c r="AC44" s="23" t="s">
        <v>172</v>
      </c>
      <c r="AD44" s="65">
        <v>44208</v>
      </c>
    </row>
    <row r="45" spans="1:30" s="5" customFormat="1" ht="15" customHeight="1" x14ac:dyDescent="0.35">
      <c r="A45" s="18"/>
      <c r="B45" s="20" t="s">
        <v>376</v>
      </c>
      <c r="C45" s="19" t="s">
        <v>395</v>
      </c>
      <c r="D45" s="19" t="s">
        <v>193</v>
      </c>
      <c r="E45" s="19" t="s">
        <v>251</v>
      </c>
      <c r="F45" s="19" t="s">
        <v>210</v>
      </c>
      <c r="G45" s="19" t="s">
        <v>396</v>
      </c>
      <c r="H45" s="21">
        <v>0.01</v>
      </c>
      <c r="I45" s="68"/>
      <c r="J45" s="22">
        <v>103.04</v>
      </c>
      <c r="K45" s="68"/>
      <c r="L45" s="23">
        <v>8.1996662211000007E-3</v>
      </c>
      <c r="M45" s="23">
        <v>3.9339140798000001E-2</v>
      </c>
      <c r="N45" s="23">
        <v>4.5839457924999995E-3</v>
      </c>
      <c r="O45" s="23">
        <v>4.3479925496000001E-2</v>
      </c>
      <c r="P45" s="61"/>
      <c r="Q45" s="21">
        <v>5.8365758754999999E-3</v>
      </c>
      <c r="R45" s="21">
        <v>6.8276040980000008E-2</v>
      </c>
      <c r="S45" s="61"/>
      <c r="T45" s="64">
        <v>3132.6302219999998</v>
      </c>
      <c r="U45" s="66">
        <v>1.023E-2</v>
      </c>
      <c r="V45" s="68"/>
      <c r="W45" s="64">
        <v>919879.39904000005</v>
      </c>
      <c r="X45" s="64">
        <v>890512.76502000005</v>
      </c>
      <c r="Y45" s="56">
        <v>1.032977218489777</v>
      </c>
      <c r="Z45" s="68"/>
      <c r="AA45" s="57">
        <v>0.6</v>
      </c>
      <c r="AB45" s="23">
        <v>6.9875776397515521E-2</v>
      </c>
      <c r="AC45" s="23" t="s">
        <v>397</v>
      </c>
      <c r="AD45" s="65">
        <v>44209</v>
      </c>
    </row>
    <row r="46" spans="1:30" s="5" customFormat="1" ht="15" customHeight="1" x14ac:dyDescent="0.35">
      <c r="A46" s="18"/>
      <c r="B46" s="20" t="s">
        <v>71</v>
      </c>
      <c r="C46" s="19" t="s">
        <v>261</v>
      </c>
      <c r="D46" s="19" t="s">
        <v>227</v>
      </c>
      <c r="E46" s="19" t="s">
        <v>213</v>
      </c>
      <c r="F46" s="19" t="s">
        <v>210</v>
      </c>
      <c r="G46" s="19" t="s">
        <v>214</v>
      </c>
      <c r="H46" s="21">
        <v>1.2500000000000001E-2</v>
      </c>
      <c r="I46" s="68"/>
      <c r="J46" s="22">
        <v>167.22</v>
      </c>
      <c r="K46" s="68"/>
      <c r="L46" s="23">
        <v>-0.13527871978</v>
      </c>
      <c r="M46" s="23">
        <v>-7.4843422351E-2</v>
      </c>
      <c r="N46" s="23">
        <v>-0.13527871978</v>
      </c>
      <c r="O46" s="23">
        <v>-0.28112257702999999</v>
      </c>
      <c r="P46" s="61"/>
      <c r="Q46" s="21">
        <v>3.2440934793999997E-3</v>
      </c>
      <c r="R46" s="21">
        <v>2.5696222825E-2</v>
      </c>
      <c r="S46" s="61"/>
      <c r="T46" s="64">
        <v>92.432941666999994</v>
      </c>
      <c r="U46" s="66" t="s">
        <v>407</v>
      </c>
      <c r="V46" s="68"/>
      <c r="W46" s="64">
        <v>658104.67261999997</v>
      </c>
      <c r="X46" s="64">
        <v>816522.89716000005</v>
      </c>
      <c r="Y46" s="56">
        <v>0.80598434521431728</v>
      </c>
      <c r="Z46" s="68"/>
      <c r="AA46" s="57">
        <v>0.62935413500000004</v>
      </c>
      <c r="AB46" s="23">
        <v>4.5163554718335129E-2</v>
      </c>
      <c r="AC46" s="23" t="s">
        <v>163</v>
      </c>
      <c r="AD46" s="65">
        <v>44209</v>
      </c>
    </row>
    <row r="47" spans="1:30" s="5" customFormat="1" ht="15" customHeight="1" x14ac:dyDescent="0.35">
      <c r="A47" s="18"/>
      <c r="B47" s="20" t="s">
        <v>76</v>
      </c>
      <c r="C47" s="19" t="s">
        <v>269</v>
      </c>
      <c r="D47" s="19" t="s">
        <v>227</v>
      </c>
      <c r="E47" s="19" t="s">
        <v>197</v>
      </c>
      <c r="F47" s="19" t="s">
        <v>210</v>
      </c>
      <c r="G47" s="19" t="s">
        <v>270</v>
      </c>
      <c r="H47" s="21">
        <v>2.3E-3</v>
      </c>
      <c r="I47" s="68"/>
      <c r="J47" s="22">
        <v>2999.9</v>
      </c>
      <c r="K47" s="68"/>
      <c r="L47" s="23">
        <v>5.1013279790000001E-3</v>
      </c>
      <c r="M47" s="23">
        <v>-2.2840625375E-2</v>
      </c>
      <c r="N47" s="23">
        <v>-7.1721865870000004E-3</v>
      </c>
      <c r="O47" s="23">
        <v>-0.1904763639</v>
      </c>
      <c r="P47" s="61"/>
      <c r="Q47" s="21">
        <v>2.8161466913000002E-3</v>
      </c>
      <c r="R47" s="21">
        <v>2.0533008137E-2</v>
      </c>
      <c r="S47" s="61"/>
      <c r="T47" s="64">
        <v>273.16411333000002</v>
      </c>
      <c r="U47" s="66" t="s">
        <v>407</v>
      </c>
      <c r="V47" s="68"/>
      <c r="W47" s="64">
        <v>715407.15229999996</v>
      </c>
      <c r="X47" s="64">
        <v>858647.76936999999</v>
      </c>
      <c r="Y47" s="56">
        <v>0.83317883982264651</v>
      </c>
      <c r="Z47" s="68"/>
      <c r="AA47" s="57">
        <v>8.4287270470000006</v>
      </c>
      <c r="AB47" s="23">
        <v>3.3716032055735187E-2</v>
      </c>
      <c r="AC47" s="23" t="s">
        <v>158</v>
      </c>
      <c r="AD47" s="65">
        <v>44195</v>
      </c>
    </row>
    <row r="48" spans="1:30" s="5" customFormat="1" ht="15" customHeight="1" x14ac:dyDescent="0.35">
      <c r="A48" s="18"/>
      <c r="B48" s="20" t="s">
        <v>177</v>
      </c>
      <c r="C48" s="19" t="s">
        <v>339</v>
      </c>
      <c r="D48" s="19" t="s">
        <v>193</v>
      </c>
      <c r="E48" s="19" t="s">
        <v>197</v>
      </c>
      <c r="F48" s="19" t="s">
        <v>240</v>
      </c>
      <c r="G48" s="19" t="s">
        <v>340</v>
      </c>
      <c r="H48" s="21">
        <v>5.0000000000000001E-3</v>
      </c>
      <c r="I48" s="68"/>
      <c r="J48" s="22">
        <v>105.41</v>
      </c>
      <c r="K48" s="68"/>
      <c r="L48" s="23">
        <v>1.0230443443999999E-2</v>
      </c>
      <c r="M48" s="23">
        <v>0.19175775629</v>
      </c>
      <c r="N48" s="23">
        <v>6.1086188797999999E-3</v>
      </c>
      <c r="O48" s="23">
        <v>-6.5928900223999998E-2</v>
      </c>
      <c r="P48" s="61"/>
      <c r="Q48" s="21">
        <v>5.9070121951000001E-3</v>
      </c>
      <c r="R48" s="21">
        <v>3.8562367864999995E-2</v>
      </c>
      <c r="S48" s="61"/>
      <c r="T48" s="64">
        <v>2543.8529760000001</v>
      </c>
      <c r="U48" s="66">
        <v>8.8999999999999999E-3</v>
      </c>
      <c r="V48" s="68"/>
      <c r="W48" s="64">
        <v>796936.59890999994</v>
      </c>
      <c r="X48" s="64">
        <v>795067.39258999994</v>
      </c>
      <c r="Y48" s="56">
        <v>1.0023510036223608</v>
      </c>
      <c r="Z48" s="68"/>
      <c r="AA48" s="57">
        <v>0.62</v>
      </c>
      <c r="AB48" s="23">
        <v>7.0581538753438949E-2</v>
      </c>
      <c r="AC48" s="23" t="s">
        <v>154</v>
      </c>
      <c r="AD48" s="65">
        <v>44195</v>
      </c>
    </row>
    <row r="49" spans="1:30" s="5" customFormat="1" ht="15" customHeight="1" x14ac:dyDescent="0.35">
      <c r="A49" s="18"/>
      <c r="B49" s="20" t="s">
        <v>377</v>
      </c>
      <c r="C49" s="19" t="s">
        <v>390</v>
      </c>
      <c r="D49" s="19" t="s">
        <v>193</v>
      </c>
      <c r="E49" s="19" t="s">
        <v>213</v>
      </c>
      <c r="F49" s="19" t="s">
        <v>209</v>
      </c>
      <c r="G49" s="19" t="s">
        <v>391</v>
      </c>
      <c r="H49" s="21">
        <v>1.17E-2</v>
      </c>
      <c r="I49" s="68"/>
      <c r="J49" s="22">
        <v>95.9</v>
      </c>
      <c r="K49" s="68"/>
      <c r="L49" s="23">
        <v>-3.8670932308E-3</v>
      </c>
      <c r="M49" s="23">
        <v>3.5717656638E-2</v>
      </c>
      <c r="N49" s="23">
        <v>-6.0192322270999996E-3</v>
      </c>
      <c r="O49" s="23">
        <v>4.8417955970000003E-2</v>
      </c>
      <c r="P49" s="61"/>
      <c r="Q49" s="21">
        <v>7.4234457161000003E-3</v>
      </c>
      <c r="R49" s="21">
        <v>9.0829835008999993E-2</v>
      </c>
      <c r="S49" s="61"/>
      <c r="T49" s="64">
        <v>2497.5564373000002</v>
      </c>
      <c r="U49" s="66">
        <v>7.4099999999999999E-3</v>
      </c>
      <c r="V49" s="68"/>
      <c r="W49" s="64">
        <v>668791.83140000002</v>
      </c>
      <c r="X49" s="64">
        <v>669168.31062999996</v>
      </c>
      <c r="Y49" s="56">
        <v>0.99943739232115536</v>
      </c>
      <c r="Z49" s="68"/>
      <c r="AA49" s="57">
        <v>0.72</v>
      </c>
      <c r="AB49" s="23">
        <v>9.0093847758081338E-2</v>
      </c>
      <c r="AC49" s="23" t="s">
        <v>172</v>
      </c>
      <c r="AD49" s="65">
        <v>44204</v>
      </c>
    </row>
    <row r="50" spans="1:30" s="5" customFormat="1" ht="15" customHeight="1" x14ac:dyDescent="0.35">
      <c r="A50" s="18"/>
      <c r="B50" s="20" t="s">
        <v>192</v>
      </c>
      <c r="C50" s="19" t="s">
        <v>221</v>
      </c>
      <c r="D50" s="19" t="s">
        <v>193</v>
      </c>
      <c r="E50" s="19" t="s">
        <v>213</v>
      </c>
      <c r="F50" s="19" t="s">
        <v>222</v>
      </c>
      <c r="G50" s="19" t="s">
        <v>222</v>
      </c>
      <c r="H50" s="21">
        <v>6.9999999999999993E-3</v>
      </c>
      <c r="I50" s="68"/>
      <c r="J50" s="22">
        <v>168</v>
      </c>
      <c r="K50" s="68"/>
      <c r="L50" s="23">
        <v>1.6336901395000002E-2</v>
      </c>
      <c r="M50" s="23">
        <v>6.0076048812000007E-3</v>
      </c>
      <c r="N50" s="23">
        <v>1.5725387017000002E-2</v>
      </c>
      <c r="O50" s="23">
        <v>-0.18244663146000001</v>
      </c>
      <c r="P50" s="61"/>
      <c r="Q50" s="21">
        <v>4.8163756773000003E-3</v>
      </c>
      <c r="R50" s="21">
        <v>4.7363636364000004E-2</v>
      </c>
      <c r="S50" s="61"/>
      <c r="T50" s="64">
        <v>645.50397699999996</v>
      </c>
      <c r="U50" s="66">
        <v>6.9099999999999995E-3</v>
      </c>
      <c r="V50" s="68"/>
      <c r="W50" s="64">
        <v>620036.76</v>
      </c>
      <c r="X50" s="64">
        <v>730663.16304999997</v>
      </c>
      <c r="Y50" s="56">
        <v>0.84859452529642621</v>
      </c>
      <c r="Z50" s="68"/>
      <c r="AA50" s="57">
        <v>0.8</v>
      </c>
      <c r="AB50" s="23">
        <v>5.7142857142857148E-2</v>
      </c>
      <c r="AC50" s="23" t="s">
        <v>155</v>
      </c>
      <c r="AD50" s="65">
        <v>44203</v>
      </c>
    </row>
    <row r="51" spans="1:30" s="5" customFormat="1" ht="15" customHeight="1" x14ac:dyDescent="0.35">
      <c r="A51" s="18"/>
      <c r="B51" s="20" t="s">
        <v>370</v>
      </c>
      <c r="C51" s="19" t="s">
        <v>371</v>
      </c>
      <c r="D51" s="19" t="s">
        <v>193</v>
      </c>
      <c r="E51" s="19" t="s">
        <v>251</v>
      </c>
      <c r="F51" s="19" t="s">
        <v>325</v>
      </c>
      <c r="G51" s="19" t="s">
        <v>372</v>
      </c>
      <c r="H51" s="21">
        <v>1.4999999999999999E-2</v>
      </c>
      <c r="I51" s="68"/>
      <c r="J51" s="22">
        <v>125.5</v>
      </c>
      <c r="K51" s="68"/>
      <c r="L51" s="23">
        <v>5.2855599350000004E-2</v>
      </c>
      <c r="M51" s="23">
        <v>0.14744231841</v>
      </c>
      <c r="N51" s="23">
        <v>4.6094857046999997E-2</v>
      </c>
      <c r="O51" s="23">
        <v>0.22221754545</v>
      </c>
      <c r="P51" s="61"/>
      <c r="Q51" s="21">
        <v>1.2428535918000002E-2</v>
      </c>
      <c r="R51" s="21">
        <v>0.10841803492</v>
      </c>
      <c r="S51" s="61"/>
      <c r="T51" s="64">
        <v>2835.1166893</v>
      </c>
      <c r="U51" s="66">
        <v>7.4700000000000001E-3</v>
      </c>
      <c r="V51" s="68"/>
      <c r="W51" s="64">
        <v>679219.42850000004</v>
      </c>
      <c r="X51" s="64">
        <v>548014.33007000003</v>
      </c>
      <c r="Y51" s="56">
        <v>1.2394191013458364</v>
      </c>
      <c r="Z51" s="68"/>
      <c r="AA51" s="57">
        <v>1.5</v>
      </c>
      <c r="AB51" s="23">
        <v>0.14342629482071714</v>
      </c>
      <c r="AC51" s="23" t="s">
        <v>172</v>
      </c>
      <c r="AD51" s="65">
        <v>44195</v>
      </c>
    </row>
    <row r="52" spans="1:30" s="5" customFormat="1" ht="15" customHeight="1" x14ac:dyDescent="0.35">
      <c r="A52" s="18"/>
      <c r="B52" s="20" t="s">
        <v>204</v>
      </c>
      <c r="C52" s="19" t="s">
        <v>250</v>
      </c>
      <c r="D52" s="19" t="s">
        <v>193</v>
      </c>
      <c r="E52" s="19" t="s">
        <v>251</v>
      </c>
      <c r="F52" s="19" t="s">
        <v>211</v>
      </c>
      <c r="G52" s="19" t="s">
        <v>208</v>
      </c>
      <c r="H52" s="21">
        <v>0.01</v>
      </c>
      <c r="I52" s="68"/>
      <c r="J52" s="22">
        <v>96.9</v>
      </c>
      <c r="K52" s="68"/>
      <c r="L52" s="23">
        <v>6.9537775760000003E-2</v>
      </c>
      <c r="M52" s="23">
        <v>0.10965570917</v>
      </c>
      <c r="N52" s="23">
        <v>5.5440583814000001E-2</v>
      </c>
      <c r="O52" s="23">
        <v>3.7201180930000001E-4</v>
      </c>
      <c r="P52" s="61"/>
      <c r="Q52" s="21">
        <v>8.2110794832000004E-3</v>
      </c>
      <c r="R52" s="21">
        <v>6.9362511892999995E-2</v>
      </c>
      <c r="S52" s="61"/>
      <c r="T52" s="64">
        <v>2159.3592008000001</v>
      </c>
      <c r="U52" s="66">
        <v>7.0099999999999997E-3</v>
      </c>
      <c r="V52" s="68"/>
      <c r="W52" s="64">
        <v>636343.36589999998</v>
      </c>
      <c r="X52" s="64">
        <v>643829.69712000003</v>
      </c>
      <c r="Y52" s="56">
        <v>0.98837218715836173</v>
      </c>
      <c r="Z52" s="68"/>
      <c r="AA52" s="57">
        <v>0.75</v>
      </c>
      <c r="AB52" s="23">
        <v>9.2879256965944262E-2</v>
      </c>
      <c r="AC52" s="23" t="s">
        <v>154</v>
      </c>
      <c r="AD52" s="65">
        <v>44195</v>
      </c>
    </row>
    <row r="53" spans="1:30" s="5" customFormat="1" ht="15" customHeight="1" x14ac:dyDescent="0.35">
      <c r="A53" s="18"/>
      <c r="B53" s="20" t="s">
        <v>176</v>
      </c>
      <c r="C53" s="19" t="s">
        <v>341</v>
      </c>
      <c r="D53" s="19" t="s">
        <v>193</v>
      </c>
      <c r="E53" s="19" t="s">
        <v>216</v>
      </c>
      <c r="F53" s="19" t="s">
        <v>210</v>
      </c>
      <c r="G53" s="19" t="s">
        <v>342</v>
      </c>
      <c r="H53" s="21">
        <v>6.9999999999999993E-3</v>
      </c>
      <c r="I53" s="68"/>
      <c r="J53" s="22">
        <v>126.88</v>
      </c>
      <c r="K53" s="68"/>
      <c r="L53" s="23">
        <v>-1.1104245198000001E-2</v>
      </c>
      <c r="M53" s="23">
        <v>1.2103676559E-2</v>
      </c>
      <c r="N53" s="23">
        <v>-1.1104245198000001E-2</v>
      </c>
      <c r="O53" s="23">
        <v>9.0838954685999992E-2</v>
      </c>
      <c r="P53" s="61"/>
      <c r="Q53" s="21">
        <v>3.0354773892999998E-3</v>
      </c>
      <c r="R53" s="21">
        <v>4.8444068800000004E-2</v>
      </c>
      <c r="S53" s="61"/>
      <c r="T53" s="64">
        <v>1601.2354207999999</v>
      </c>
      <c r="U53" s="66">
        <v>6.3200000000000001E-3</v>
      </c>
      <c r="V53" s="68"/>
      <c r="W53" s="64">
        <v>568356.92992000002</v>
      </c>
      <c r="X53" s="64">
        <v>459378.90630999999</v>
      </c>
      <c r="Y53" s="56">
        <v>1.2372290545192317</v>
      </c>
      <c r="Z53" s="68"/>
      <c r="AA53" s="57">
        <v>0.39066593999999999</v>
      </c>
      <c r="AB53" s="23">
        <v>3.6948228877679699E-2</v>
      </c>
      <c r="AC53" s="23" t="s">
        <v>154</v>
      </c>
      <c r="AD53" s="65">
        <v>44211</v>
      </c>
    </row>
    <row r="54" spans="1:30" s="5" customFormat="1" ht="15" customHeight="1" x14ac:dyDescent="0.35">
      <c r="A54" s="18"/>
      <c r="B54" s="20" t="s">
        <v>80</v>
      </c>
      <c r="C54" s="19" t="s">
        <v>275</v>
      </c>
      <c r="D54" s="19" t="s">
        <v>227</v>
      </c>
      <c r="E54" s="19" t="s">
        <v>197</v>
      </c>
      <c r="F54" s="19" t="s">
        <v>222</v>
      </c>
      <c r="G54" s="19" t="s">
        <v>222</v>
      </c>
      <c r="H54" s="21">
        <v>6.0000000000000001E-3</v>
      </c>
      <c r="I54" s="68"/>
      <c r="J54" s="22">
        <v>831.22</v>
      </c>
      <c r="K54" s="68"/>
      <c r="L54" s="23">
        <v>-1.4206945024E-2</v>
      </c>
      <c r="M54" s="23">
        <v>-2.2555421387000001E-2</v>
      </c>
      <c r="N54" s="23">
        <v>-1.4474264549999999E-2</v>
      </c>
      <c r="O54" s="23">
        <v>-0.13219922097</v>
      </c>
      <c r="P54" s="61"/>
      <c r="Q54" s="21">
        <v>5.5923768191000001E-3</v>
      </c>
      <c r="R54" s="21">
        <v>2.7418439715999998E-2</v>
      </c>
      <c r="S54" s="61"/>
      <c r="T54" s="64">
        <v>177.443264</v>
      </c>
      <c r="U54" s="66" t="s">
        <v>407</v>
      </c>
      <c r="V54" s="68"/>
      <c r="W54" s="64">
        <v>506171.41899999999</v>
      </c>
      <c r="X54" s="64">
        <v>500701.61145000003</v>
      </c>
      <c r="Y54" s="56">
        <v>1.0109242858918703</v>
      </c>
      <c r="Z54" s="68"/>
      <c r="AA54" s="57">
        <v>4.742</v>
      </c>
      <c r="AB54" s="23">
        <v>6.8458410529101801E-2</v>
      </c>
      <c r="AC54" s="23" t="s">
        <v>155</v>
      </c>
      <c r="AD54" s="65">
        <v>44195</v>
      </c>
    </row>
    <row r="55" spans="1:30" s="5" customFormat="1" ht="15" customHeight="1" x14ac:dyDescent="0.35">
      <c r="A55" s="18"/>
      <c r="B55" s="20" t="s">
        <v>86</v>
      </c>
      <c r="C55" s="19" t="s">
        <v>286</v>
      </c>
      <c r="D55" s="19" t="s">
        <v>227</v>
      </c>
      <c r="E55" s="19" t="s">
        <v>285</v>
      </c>
      <c r="F55" s="19" t="s">
        <v>222</v>
      </c>
      <c r="G55" s="19" t="s">
        <v>287</v>
      </c>
      <c r="H55" s="21">
        <v>8.3999999999999995E-3</v>
      </c>
      <c r="I55" s="68"/>
      <c r="J55" s="22">
        <v>104.2</v>
      </c>
      <c r="K55" s="68"/>
      <c r="L55" s="23">
        <v>1.2726912517E-2</v>
      </c>
      <c r="M55" s="23">
        <v>5.5736294284000003E-2</v>
      </c>
      <c r="N55" s="23">
        <v>1.1846960575000001E-2</v>
      </c>
      <c r="O55" s="23">
        <v>-9.9207327709000009E-2</v>
      </c>
      <c r="P55" s="61"/>
      <c r="Q55" s="21">
        <v>5.7976616098000004E-3</v>
      </c>
      <c r="R55" s="21">
        <v>4.9720670390999998E-2</v>
      </c>
      <c r="S55" s="61"/>
      <c r="T55" s="64">
        <v>1404.3336015</v>
      </c>
      <c r="U55" s="66">
        <v>8.6099999999999996E-3</v>
      </c>
      <c r="V55" s="68"/>
      <c r="W55" s="64">
        <v>497044.42</v>
      </c>
      <c r="X55" s="64">
        <v>506288.69822999998</v>
      </c>
      <c r="Y55" s="56">
        <v>0.98174109305161605</v>
      </c>
      <c r="Z55" s="68"/>
      <c r="AA55" s="57">
        <v>0.6</v>
      </c>
      <c r="AB55" s="23">
        <v>6.9097888675623789E-2</v>
      </c>
      <c r="AC55" s="23" t="s">
        <v>154</v>
      </c>
      <c r="AD55" s="65">
        <v>44195</v>
      </c>
    </row>
    <row r="56" spans="1:30" s="5" customFormat="1" ht="15" customHeight="1" x14ac:dyDescent="0.35">
      <c r="A56" s="18"/>
      <c r="B56" s="20" t="s">
        <v>381</v>
      </c>
      <c r="C56" s="19" t="s">
        <v>389</v>
      </c>
      <c r="D56" s="19" t="s">
        <v>193</v>
      </c>
      <c r="E56" s="19" t="s">
        <v>285</v>
      </c>
      <c r="F56" s="19" t="s">
        <v>211</v>
      </c>
      <c r="G56" s="19" t="s">
        <v>360</v>
      </c>
      <c r="H56" s="21">
        <v>7.3000000000000001E-3</v>
      </c>
      <c r="I56" s="68"/>
      <c r="J56" s="22">
        <v>93.5</v>
      </c>
      <c r="K56" s="68"/>
      <c r="L56" s="23">
        <v>-1.8162140804999999E-3</v>
      </c>
      <c r="M56" s="23">
        <v>-6.4159126869000006E-3</v>
      </c>
      <c r="N56" s="23">
        <v>-2.0532160068000002E-2</v>
      </c>
      <c r="O56" s="23" t="s">
        <v>407</v>
      </c>
      <c r="P56" s="61"/>
      <c r="Q56" s="21">
        <v>5.7324840763999995E-3</v>
      </c>
      <c r="R56" s="21" t="s">
        <v>407</v>
      </c>
      <c r="S56" s="61"/>
      <c r="T56" s="64">
        <v>1438.209906</v>
      </c>
      <c r="U56" s="66">
        <v>5.1999999999999998E-3</v>
      </c>
      <c r="V56" s="68"/>
      <c r="W56" s="64">
        <v>466708.52250000002</v>
      </c>
      <c r="X56" s="64">
        <v>484273.38841000001</v>
      </c>
      <c r="Y56" s="56">
        <v>0.96372944223164902</v>
      </c>
      <c r="Z56" s="68"/>
      <c r="AA56" s="57">
        <v>0.54</v>
      </c>
      <c r="AB56" s="23">
        <v>6.9304812834224599E-2</v>
      </c>
      <c r="AC56" s="23" t="s">
        <v>156</v>
      </c>
      <c r="AD56" s="65">
        <v>44195</v>
      </c>
    </row>
    <row r="57" spans="1:30" s="5" customFormat="1" ht="15" customHeight="1" x14ac:dyDescent="0.35">
      <c r="A57" s="18"/>
      <c r="B57" s="20" t="s">
        <v>382</v>
      </c>
      <c r="C57" s="19" t="s">
        <v>400</v>
      </c>
      <c r="D57" s="19" t="s">
        <v>193</v>
      </c>
      <c r="E57" s="19" t="s">
        <v>401</v>
      </c>
      <c r="F57" s="19" t="s">
        <v>209</v>
      </c>
      <c r="G57" s="19" t="s">
        <v>265</v>
      </c>
      <c r="H57" s="21">
        <v>0.01</v>
      </c>
      <c r="I57" s="68"/>
      <c r="J57" s="22">
        <v>106.6</v>
      </c>
      <c r="K57" s="68"/>
      <c r="L57" s="23">
        <v>6.2851290014999991E-2</v>
      </c>
      <c r="M57" s="23">
        <v>8.6824699086999996E-2</v>
      </c>
      <c r="N57" s="23">
        <v>5.3359683793999996E-2</v>
      </c>
      <c r="O57" s="23">
        <v>2.1295020378999999E-2</v>
      </c>
      <c r="P57" s="61"/>
      <c r="Q57" s="21">
        <v>6.9313793445000002E-3</v>
      </c>
      <c r="R57" s="21">
        <v>6.7177362673999999E-2</v>
      </c>
      <c r="S57" s="61"/>
      <c r="T57" s="64">
        <v>2770.5917742000001</v>
      </c>
      <c r="U57" s="66">
        <v>6.5200000000000006E-3</v>
      </c>
      <c r="V57" s="68"/>
      <c r="W57" s="64">
        <v>506113.1348</v>
      </c>
      <c r="X57" s="64">
        <v>511486.56319000002</v>
      </c>
      <c r="Y57" s="56">
        <v>0.9894944876821643</v>
      </c>
      <c r="Z57" s="68"/>
      <c r="AA57" s="57">
        <v>0.7</v>
      </c>
      <c r="AB57" s="23">
        <v>7.8799249530956836E-2</v>
      </c>
      <c r="AC57" s="23" t="s">
        <v>155</v>
      </c>
      <c r="AD57" s="65">
        <v>44195</v>
      </c>
    </row>
    <row r="58" spans="1:30" s="5" customFormat="1" ht="15" customHeight="1" x14ac:dyDescent="0.35">
      <c r="A58" s="18"/>
      <c r="B58" s="20" t="s">
        <v>179</v>
      </c>
      <c r="C58" s="19" t="s">
        <v>345</v>
      </c>
      <c r="D58" s="19" t="s">
        <v>193</v>
      </c>
      <c r="E58" s="19" t="s">
        <v>224</v>
      </c>
      <c r="F58" s="19" t="s">
        <v>346</v>
      </c>
      <c r="G58" s="19" t="s">
        <v>346</v>
      </c>
      <c r="H58" s="21">
        <v>5.0000000000000001E-3</v>
      </c>
      <c r="I58" s="68"/>
      <c r="J58" s="22">
        <v>113.3</v>
      </c>
      <c r="K58" s="68"/>
      <c r="L58" s="23">
        <v>4.5155627940000002E-3</v>
      </c>
      <c r="M58" s="23">
        <v>-9.4154700773000002E-3</v>
      </c>
      <c r="N58" s="23">
        <v>-1.0393920866E-2</v>
      </c>
      <c r="O58" s="23">
        <v>-0.34374962445000001</v>
      </c>
      <c r="P58" s="61"/>
      <c r="Q58" s="21">
        <v>6.3436123347999996E-3</v>
      </c>
      <c r="R58" s="21">
        <v>4.1912901173000006E-2</v>
      </c>
      <c r="S58" s="61"/>
      <c r="T58" s="64">
        <v>687.74129932999995</v>
      </c>
      <c r="U58" s="66">
        <v>4.6999999999999993E-3</v>
      </c>
      <c r="V58" s="68"/>
      <c r="W58" s="64">
        <v>421367.00540000002</v>
      </c>
      <c r="X58" s="64">
        <v>437052.93913999997</v>
      </c>
      <c r="Y58" s="56">
        <v>0.96410976260481041</v>
      </c>
      <c r="Z58" s="68"/>
      <c r="AA58" s="57">
        <v>0.72</v>
      </c>
      <c r="AB58" s="23">
        <v>7.6257722859664617E-2</v>
      </c>
      <c r="AC58" s="23" t="s">
        <v>158</v>
      </c>
      <c r="AD58" s="65">
        <v>44195</v>
      </c>
    </row>
    <row r="59" spans="1:30" s="5" customFormat="1" ht="15" customHeight="1" x14ac:dyDescent="0.35">
      <c r="A59" s="18"/>
      <c r="B59" s="20" t="s">
        <v>202</v>
      </c>
      <c r="C59" s="19" t="s">
        <v>248</v>
      </c>
      <c r="D59" s="19" t="s">
        <v>193</v>
      </c>
      <c r="E59" s="19" t="s">
        <v>216</v>
      </c>
      <c r="F59" s="19" t="s">
        <v>210</v>
      </c>
      <c r="G59" s="19" t="s">
        <v>207</v>
      </c>
      <c r="H59" s="21">
        <v>7.4999999999999997E-3</v>
      </c>
      <c r="I59" s="68"/>
      <c r="J59" s="22">
        <v>90.2</v>
      </c>
      <c r="K59" s="68"/>
      <c r="L59" s="23">
        <v>9.6159731637999995E-3</v>
      </c>
      <c r="M59" s="23">
        <v>0.10519237601</v>
      </c>
      <c r="N59" s="23">
        <v>5.5842288456999997E-3</v>
      </c>
      <c r="O59" s="23">
        <v>-0.11017829162999999</v>
      </c>
      <c r="P59" s="61"/>
      <c r="Q59" s="21">
        <v>5.0116939526E-3</v>
      </c>
      <c r="R59" s="21">
        <v>3.2708991723999999E-2</v>
      </c>
      <c r="S59" s="61"/>
      <c r="T59" s="64">
        <v>1358.8286224999999</v>
      </c>
      <c r="U59" s="66">
        <v>5.0600000000000003E-3</v>
      </c>
      <c r="V59" s="68"/>
      <c r="W59" s="64">
        <v>454608</v>
      </c>
      <c r="X59" s="64">
        <v>485412.82990999997</v>
      </c>
      <c r="Y59" s="56">
        <v>0.93653890459444289</v>
      </c>
      <c r="Z59" s="68"/>
      <c r="AA59" s="57">
        <v>0.45</v>
      </c>
      <c r="AB59" s="23">
        <v>5.9866962305986697E-2</v>
      </c>
      <c r="AC59" s="23" t="s">
        <v>154</v>
      </c>
      <c r="AD59" s="65">
        <v>44204</v>
      </c>
    </row>
    <row r="60" spans="1:30" s="5" customFormat="1" ht="15" customHeight="1" x14ac:dyDescent="0.35">
      <c r="A60" s="18"/>
      <c r="B60" s="20" t="s">
        <v>91</v>
      </c>
      <c r="C60" s="19" t="s">
        <v>292</v>
      </c>
      <c r="D60" s="19" t="s">
        <v>227</v>
      </c>
      <c r="E60" s="19" t="s">
        <v>293</v>
      </c>
      <c r="F60" s="19" t="s">
        <v>210</v>
      </c>
      <c r="G60" s="19" t="s">
        <v>214</v>
      </c>
      <c r="H60" s="21">
        <v>3.0000000000000001E-3</v>
      </c>
      <c r="I60" s="68"/>
      <c r="J60" s="22">
        <v>116.8</v>
      </c>
      <c r="K60" s="68"/>
      <c r="L60" s="23">
        <v>-1.1893997189000001E-2</v>
      </c>
      <c r="M60" s="23">
        <v>1.1471667583E-2</v>
      </c>
      <c r="N60" s="23">
        <v>-1.2226692813E-2</v>
      </c>
      <c r="O60" s="23">
        <v>-9.3543758376999991E-2</v>
      </c>
      <c r="P60" s="61"/>
      <c r="Q60" s="21">
        <v>4.6311889525000004E-3</v>
      </c>
      <c r="R60" s="21">
        <v>4.8101038707999998E-2</v>
      </c>
      <c r="S60" s="61"/>
      <c r="T60" s="64">
        <v>345.38652166999998</v>
      </c>
      <c r="U60" s="66" t="s">
        <v>407</v>
      </c>
      <c r="V60" s="68"/>
      <c r="W60" s="64">
        <v>405764.32127999997</v>
      </c>
      <c r="X60" s="64">
        <v>352217.71189999999</v>
      </c>
      <c r="Y60" s="56">
        <v>1.1520270207058829</v>
      </c>
      <c r="Z60" s="68"/>
      <c r="AA60" s="57">
        <v>0.55000000000000004</v>
      </c>
      <c r="AB60" s="23">
        <v>5.6506849315068497E-2</v>
      </c>
      <c r="AC60" s="23" t="s">
        <v>159</v>
      </c>
      <c r="AD60" s="65">
        <v>44211</v>
      </c>
    </row>
    <row r="61" spans="1:30" s="5" customFormat="1" ht="15" customHeight="1" x14ac:dyDescent="0.35">
      <c r="A61" s="18"/>
      <c r="B61" s="20" t="s">
        <v>187</v>
      </c>
      <c r="C61" s="19" t="s">
        <v>355</v>
      </c>
      <c r="D61" s="19" t="s">
        <v>193</v>
      </c>
      <c r="E61" s="19" t="s">
        <v>251</v>
      </c>
      <c r="F61" s="19" t="s">
        <v>210</v>
      </c>
      <c r="G61" s="19" t="s">
        <v>356</v>
      </c>
      <c r="H61" s="21">
        <v>0.01</v>
      </c>
      <c r="I61" s="68"/>
      <c r="J61" s="22">
        <v>86.3</v>
      </c>
      <c r="K61" s="68"/>
      <c r="L61" s="23">
        <v>2.1119407975000001E-2</v>
      </c>
      <c r="M61" s="23">
        <v>-3.1785912370000001E-3</v>
      </c>
      <c r="N61" s="23">
        <v>7.4902608175999993E-3</v>
      </c>
      <c r="O61" s="23">
        <v>-0.13424664325999999</v>
      </c>
      <c r="P61" s="61"/>
      <c r="Q61" s="21">
        <v>5.8964171626999995E-3</v>
      </c>
      <c r="R61" s="21">
        <v>5.3996963515000003E-2</v>
      </c>
      <c r="S61" s="61"/>
      <c r="T61" s="64">
        <v>979.49502067000003</v>
      </c>
      <c r="U61" s="66">
        <v>4.3200000000000001E-3</v>
      </c>
      <c r="V61" s="68"/>
      <c r="W61" s="64">
        <v>388903.5282</v>
      </c>
      <c r="X61" s="64">
        <v>437420.60861</v>
      </c>
      <c r="Y61" s="56">
        <v>0.88908368866255827</v>
      </c>
      <c r="Z61" s="68"/>
      <c r="AA61" s="57">
        <v>0.501254423</v>
      </c>
      <c r="AB61" s="23">
        <v>6.9699340393974504E-2</v>
      </c>
      <c r="AC61" s="23" t="s">
        <v>190</v>
      </c>
      <c r="AD61" s="65">
        <v>44209</v>
      </c>
    </row>
    <row r="62" spans="1:30" s="5" customFormat="1" ht="15" customHeight="1" x14ac:dyDescent="0.35">
      <c r="A62" s="18"/>
      <c r="B62" s="20" t="s">
        <v>107</v>
      </c>
      <c r="C62" s="19" t="s">
        <v>319</v>
      </c>
      <c r="D62" s="19" t="s">
        <v>193</v>
      </c>
      <c r="E62" s="19" t="s">
        <v>251</v>
      </c>
      <c r="F62" s="19" t="s">
        <v>312</v>
      </c>
      <c r="G62" s="19" t="s">
        <v>320</v>
      </c>
      <c r="H62" s="21">
        <v>0.01</v>
      </c>
      <c r="I62" s="68"/>
      <c r="J62" s="22">
        <v>118.44</v>
      </c>
      <c r="K62" s="68"/>
      <c r="L62" s="23">
        <v>4.0240004467999996E-2</v>
      </c>
      <c r="M62" s="23">
        <v>0.14685994197999999</v>
      </c>
      <c r="N62" s="23">
        <v>2.3505012097000001E-2</v>
      </c>
      <c r="O62" s="23">
        <v>0.12857518052</v>
      </c>
      <c r="P62" s="61"/>
      <c r="Q62" s="21">
        <v>9.9147677857000013E-3</v>
      </c>
      <c r="R62" s="21">
        <v>8.6829978171000008E-2</v>
      </c>
      <c r="S62" s="61"/>
      <c r="T62" s="64">
        <v>1952.4436734999999</v>
      </c>
      <c r="U62" s="66">
        <v>5.77E-3</v>
      </c>
      <c r="V62" s="68"/>
      <c r="W62" s="64">
        <v>521136</v>
      </c>
      <c r="X62" s="64">
        <v>463328.18667000002</v>
      </c>
      <c r="Y62" s="56">
        <v>1.1247664506350721</v>
      </c>
      <c r="Z62" s="68"/>
      <c r="AA62" s="57">
        <v>1.1399999999999999</v>
      </c>
      <c r="AB62" s="23">
        <v>0.11550151975683891</v>
      </c>
      <c r="AC62" s="23" t="s">
        <v>155</v>
      </c>
      <c r="AD62" s="65">
        <v>44195</v>
      </c>
    </row>
    <row r="63" spans="1:30" s="5" customFormat="1" ht="15" customHeight="1" x14ac:dyDescent="0.35">
      <c r="A63" s="18"/>
      <c r="B63" s="20" t="s">
        <v>203</v>
      </c>
      <c r="C63" s="19" t="s">
        <v>249</v>
      </c>
      <c r="D63" s="19" t="s">
        <v>193</v>
      </c>
      <c r="E63" s="19" t="s">
        <v>213</v>
      </c>
      <c r="F63" s="19" t="s">
        <v>211</v>
      </c>
      <c r="G63" s="19" t="s">
        <v>208</v>
      </c>
      <c r="H63" s="21">
        <v>9.4999999999999998E-3</v>
      </c>
      <c r="I63" s="68"/>
      <c r="J63" s="22">
        <v>80.61</v>
      </c>
      <c r="K63" s="68"/>
      <c r="L63" s="23">
        <v>-7.6207093997999993E-3</v>
      </c>
      <c r="M63" s="23">
        <v>-1.2562188166999999E-3</v>
      </c>
      <c r="N63" s="23">
        <v>-5.9193488731999998E-3</v>
      </c>
      <c r="O63" s="23">
        <v>-0.15938455128999998</v>
      </c>
      <c r="P63" s="61"/>
      <c r="Q63" s="21">
        <v>6.9682151588999998E-3</v>
      </c>
      <c r="R63" s="21">
        <v>7.181460108099999E-2</v>
      </c>
      <c r="S63" s="61"/>
      <c r="T63" s="64">
        <v>1933.5018502999999</v>
      </c>
      <c r="U63" s="66">
        <v>6.5400000000000007E-3</v>
      </c>
      <c r="V63" s="68"/>
      <c r="W63" s="64">
        <v>589756.54431000003</v>
      </c>
      <c r="X63" s="64">
        <v>651832.34271999996</v>
      </c>
      <c r="Y63" s="56">
        <v>0.90476723178391727</v>
      </c>
      <c r="Z63" s="68"/>
      <c r="AA63" s="57">
        <v>0.56999999999999995</v>
      </c>
      <c r="AB63" s="23">
        <v>8.4852995906215103E-2</v>
      </c>
      <c r="AC63" s="23" t="s">
        <v>154</v>
      </c>
      <c r="AD63" s="65">
        <v>44195</v>
      </c>
    </row>
    <row r="64" spans="1:30" s="5" customFormat="1" ht="15" customHeight="1" x14ac:dyDescent="0.35">
      <c r="A64" s="18"/>
      <c r="B64" s="20" t="s">
        <v>89</v>
      </c>
      <c r="C64" s="19" t="s">
        <v>290</v>
      </c>
      <c r="D64" s="19" t="s">
        <v>227</v>
      </c>
      <c r="E64" s="19" t="s">
        <v>285</v>
      </c>
      <c r="F64" s="19" t="s">
        <v>263</v>
      </c>
      <c r="G64" s="19" t="s">
        <v>263</v>
      </c>
      <c r="H64" s="21">
        <v>3.5999999999999999E-3</v>
      </c>
      <c r="I64" s="68"/>
      <c r="J64" s="22">
        <v>535.6</v>
      </c>
      <c r="K64" s="68"/>
      <c r="L64" s="23">
        <v>1.1681117757000001E-4</v>
      </c>
      <c r="M64" s="23">
        <v>4.7601280810000007E-2</v>
      </c>
      <c r="N64" s="23">
        <v>1.0466507174E-3</v>
      </c>
      <c r="O64" s="23">
        <v>-3.9688503734E-2</v>
      </c>
      <c r="P64" s="61"/>
      <c r="Q64" s="21">
        <v>5.1087703654000005E-3</v>
      </c>
      <c r="R64" s="21">
        <v>4.7293282860000001E-2</v>
      </c>
      <c r="S64" s="61"/>
      <c r="T64" s="64">
        <v>353.44754317000002</v>
      </c>
      <c r="U64" s="66">
        <v>4.0999999999999995E-3</v>
      </c>
      <c r="V64" s="68"/>
      <c r="W64" s="64">
        <v>366886</v>
      </c>
      <c r="X64" s="64">
        <v>303642.08380000002</v>
      </c>
      <c r="Y64" s="56">
        <v>1.2082844229249095</v>
      </c>
      <c r="Z64" s="68"/>
      <c r="AA64" s="57">
        <v>2.75</v>
      </c>
      <c r="AB64" s="23">
        <v>6.1613144137415976E-2</v>
      </c>
      <c r="AC64" s="23" t="s">
        <v>164</v>
      </c>
      <c r="AD64" s="65">
        <v>44195</v>
      </c>
    </row>
    <row r="65" spans="1:30" s="5" customFormat="1" ht="15" customHeight="1" x14ac:dyDescent="0.35">
      <c r="A65" s="18"/>
      <c r="B65" s="20" t="s">
        <v>93</v>
      </c>
      <c r="C65" s="19" t="s">
        <v>295</v>
      </c>
      <c r="D65" s="19" t="s">
        <v>193</v>
      </c>
      <c r="E65" s="19" t="s">
        <v>224</v>
      </c>
      <c r="F65" s="19" t="s">
        <v>239</v>
      </c>
      <c r="G65" s="19" t="s">
        <v>240</v>
      </c>
      <c r="H65" s="21">
        <v>4.0000000000000001E-3</v>
      </c>
      <c r="I65" s="68"/>
      <c r="J65" s="22">
        <v>80.3</v>
      </c>
      <c r="K65" s="68"/>
      <c r="L65" s="23">
        <v>4.1212196284000002E-3</v>
      </c>
      <c r="M65" s="23">
        <v>-2.0963853763999996E-2</v>
      </c>
      <c r="N65" s="23">
        <v>3.3737348512999999E-3</v>
      </c>
      <c r="O65" s="23">
        <v>-0.29221355867999999</v>
      </c>
      <c r="P65" s="61"/>
      <c r="Q65" s="21">
        <v>7.0772287062000009E-3</v>
      </c>
      <c r="R65" s="21">
        <v>5.3736089030000003E-2</v>
      </c>
      <c r="S65" s="61"/>
      <c r="T65" s="64">
        <v>1079.9761384999999</v>
      </c>
      <c r="U65" s="66">
        <v>4.0000000000000001E-3</v>
      </c>
      <c r="V65" s="68"/>
      <c r="W65" s="64">
        <v>360733.77779999998</v>
      </c>
      <c r="X65" s="64">
        <v>390307.05872999999</v>
      </c>
      <c r="Y65" s="56">
        <v>0.92423072996366762</v>
      </c>
      <c r="Z65" s="68"/>
      <c r="AA65" s="57">
        <v>0.56999999999999995</v>
      </c>
      <c r="AB65" s="23">
        <v>8.5180572851805733E-2</v>
      </c>
      <c r="AC65" s="23" t="s">
        <v>154</v>
      </c>
      <c r="AD65" s="65">
        <v>44195</v>
      </c>
    </row>
    <row r="66" spans="1:30" s="5" customFormat="1" ht="15" customHeight="1" x14ac:dyDescent="0.35">
      <c r="A66" s="18"/>
      <c r="B66" s="20" t="s">
        <v>191</v>
      </c>
      <c r="C66" s="19" t="s">
        <v>246</v>
      </c>
      <c r="D66" s="19" t="s">
        <v>227</v>
      </c>
      <c r="E66" s="19" t="s">
        <v>213</v>
      </c>
      <c r="F66" s="19" t="s">
        <v>220</v>
      </c>
      <c r="G66" s="19" t="s">
        <v>220</v>
      </c>
      <c r="H66" s="21">
        <v>6.3E-3</v>
      </c>
      <c r="I66" s="68"/>
      <c r="J66" s="22">
        <v>231.6</v>
      </c>
      <c r="K66" s="68"/>
      <c r="L66" s="23">
        <v>3.8449990438999999E-2</v>
      </c>
      <c r="M66" s="23">
        <v>3.8613655319000004E-2</v>
      </c>
      <c r="N66" s="23">
        <v>3.3467202141999997E-2</v>
      </c>
      <c r="O66" s="23">
        <v>0.10973767002000001</v>
      </c>
      <c r="P66" s="61"/>
      <c r="Q66" s="21">
        <v>4.3750000000000004E-3</v>
      </c>
      <c r="R66" s="21">
        <v>5.0127365356999999E-2</v>
      </c>
      <c r="S66" s="61"/>
      <c r="T66" s="64">
        <v>465.39079233000001</v>
      </c>
      <c r="U66" s="66">
        <v>4.2500000000000003E-3</v>
      </c>
      <c r="V66" s="68"/>
      <c r="W66" s="64">
        <v>382140</v>
      </c>
      <c r="X66" s="64">
        <v>401142.43997000001</v>
      </c>
      <c r="Y66" s="56">
        <v>0.95262919582525063</v>
      </c>
      <c r="Z66" s="68"/>
      <c r="AA66" s="57">
        <v>0.98</v>
      </c>
      <c r="AB66" s="23">
        <v>5.0777202072538857E-2</v>
      </c>
      <c r="AC66" s="23" t="s">
        <v>154</v>
      </c>
      <c r="AD66" s="65">
        <v>44195</v>
      </c>
    </row>
    <row r="67" spans="1:30" s="5" customFormat="1" ht="15" customHeight="1" x14ac:dyDescent="0.35">
      <c r="A67" s="18"/>
      <c r="B67" s="20" t="s">
        <v>380</v>
      </c>
      <c r="C67" s="19" t="s">
        <v>405</v>
      </c>
      <c r="D67" s="19" t="s">
        <v>193</v>
      </c>
      <c r="E67" s="19" t="s">
        <v>251</v>
      </c>
      <c r="F67" s="19" t="s">
        <v>209</v>
      </c>
      <c r="G67" s="19" t="s">
        <v>388</v>
      </c>
      <c r="H67" s="21">
        <v>8.9999999999999993E-3</v>
      </c>
      <c r="I67" s="68"/>
      <c r="J67" s="22">
        <v>108.18</v>
      </c>
      <c r="K67" s="68"/>
      <c r="L67" s="23">
        <v>6.7455238096999992E-2</v>
      </c>
      <c r="M67" s="23">
        <v>0.17560482138</v>
      </c>
      <c r="N67" s="23">
        <v>6.6132240851999993E-2</v>
      </c>
      <c r="O67" s="23">
        <v>0.16782096788</v>
      </c>
      <c r="P67" s="61"/>
      <c r="Q67" s="21">
        <v>1.8613974799999999E-2</v>
      </c>
      <c r="R67" s="21">
        <v>9.9197247705999997E-2</v>
      </c>
      <c r="S67" s="61"/>
      <c r="T67" s="64">
        <v>2456.9310942000002</v>
      </c>
      <c r="U67" s="66">
        <v>6.6500000000000005E-3</v>
      </c>
      <c r="V67" s="68"/>
      <c r="W67" s="64">
        <v>381533.64185000001</v>
      </c>
      <c r="X67" s="64">
        <v>352381.22086</v>
      </c>
      <c r="Y67" s="56">
        <v>1.0827297803181803</v>
      </c>
      <c r="Z67" s="68"/>
      <c r="AA67" s="57">
        <v>1.95</v>
      </c>
      <c r="AB67" s="23">
        <v>0.21630615640598999</v>
      </c>
      <c r="AC67" s="23" t="s">
        <v>155</v>
      </c>
      <c r="AD67" s="65">
        <v>44207</v>
      </c>
    </row>
    <row r="68" spans="1:30" s="5" customFormat="1" ht="15" customHeight="1" x14ac:dyDescent="0.35">
      <c r="A68" s="18"/>
      <c r="B68" s="20" t="s">
        <v>175</v>
      </c>
      <c r="C68" s="19" t="s">
        <v>361</v>
      </c>
      <c r="D68" s="19" t="s">
        <v>193</v>
      </c>
      <c r="E68" s="19" t="s">
        <v>216</v>
      </c>
      <c r="F68" s="19" t="s">
        <v>344</v>
      </c>
      <c r="G68" s="19" t="s">
        <v>362</v>
      </c>
      <c r="H68" s="21">
        <v>0.02</v>
      </c>
      <c r="I68" s="68"/>
      <c r="J68" s="22">
        <v>133.29</v>
      </c>
      <c r="K68" s="68"/>
      <c r="L68" s="23">
        <v>-1.0925106761000001E-2</v>
      </c>
      <c r="M68" s="23">
        <v>8.9492739643999994E-2</v>
      </c>
      <c r="N68" s="23">
        <v>-1.3105286539E-2</v>
      </c>
      <c r="O68" s="23">
        <v>9.5372110653999989E-2</v>
      </c>
      <c r="P68" s="61"/>
      <c r="Q68" s="21">
        <v>7.6583210603999993E-3</v>
      </c>
      <c r="R68" s="21">
        <v>8.7865507580000002E-2</v>
      </c>
      <c r="S68" s="61"/>
      <c r="T68" s="64">
        <v>991.20148933999997</v>
      </c>
      <c r="U68" s="66">
        <v>4.81E-3</v>
      </c>
      <c r="V68" s="68"/>
      <c r="W68" s="64">
        <v>384827.42375999998</v>
      </c>
      <c r="X68" s="64">
        <v>349184.81432</v>
      </c>
      <c r="Y68" s="56">
        <v>1.1020737671808842</v>
      </c>
      <c r="Z68" s="68"/>
      <c r="AA68" s="57">
        <v>1.04</v>
      </c>
      <c r="AB68" s="23">
        <v>9.3630429889714165E-2</v>
      </c>
      <c r="AC68" s="23" t="s">
        <v>154</v>
      </c>
      <c r="AD68" s="65">
        <v>44012</v>
      </c>
    </row>
    <row r="69" spans="1:30" s="5" customFormat="1" ht="15" customHeight="1" x14ac:dyDescent="0.35">
      <c r="A69" s="18"/>
      <c r="B69" s="20" t="s">
        <v>96</v>
      </c>
      <c r="C69" s="19" t="s">
        <v>300</v>
      </c>
      <c r="D69" s="19" t="s">
        <v>227</v>
      </c>
      <c r="E69" s="19" t="s">
        <v>301</v>
      </c>
      <c r="F69" s="19" t="s">
        <v>210</v>
      </c>
      <c r="G69" s="19" t="s">
        <v>214</v>
      </c>
      <c r="H69" s="21">
        <v>0.02</v>
      </c>
      <c r="I69" s="68"/>
      <c r="J69" s="22">
        <v>283.01</v>
      </c>
      <c r="K69" s="68"/>
      <c r="L69" s="23">
        <v>1.6365567894999999E-2</v>
      </c>
      <c r="M69" s="23">
        <v>4.3447924691000003E-3</v>
      </c>
      <c r="N69" s="23">
        <v>-5.3997581744999999E-4</v>
      </c>
      <c r="O69" s="23">
        <v>0.19937195613</v>
      </c>
      <c r="P69" s="61"/>
      <c r="Q69" s="21">
        <v>6.4486274881000007E-3</v>
      </c>
      <c r="R69" s="21">
        <v>9.7189812247000004E-2</v>
      </c>
      <c r="S69" s="61"/>
      <c r="T69" s="64">
        <v>301.00296433</v>
      </c>
      <c r="U69" s="66" t="s">
        <v>407</v>
      </c>
      <c r="V69" s="68"/>
      <c r="W69" s="64">
        <v>323989.848</v>
      </c>
      <c r="X69" s="64">
        <v>243820.70676999999</v>
      </c>
      <c r="Y69" s="56">
        <v>1.3288036618876051</v>
      </c>
      <c r="Z69" s="68"/>
      <c r="AA69" s="57">
        <v>1.8070988809999999</v>
      </c>
      <c r="AB69" s="23">
        <v>7.6623393420727187E-2</v>
      </c>
      <c r="AC69" s="23" t="s">
        <v>156</v>
      </c>
      <c r="AD69" s="65">
        <v>44195</v>
      </c>
    </row>
    <row r="70" spans="1:30" s="5" customFormat="1" ht="15" customHeight="1" x14ac:dyDescent="0.35">
      <c r="A70" s="18"/>
      <c r="B70" s="20" t="s">
        <v>379</v>
      </c>
      <c r="C70" s="19" t="s">
        <v>385</v>
      </c>
      <c r="D70" s="19" t="s">
        <v>193</v>
      </c>
      <c r="E70" s="19" t="s">
        <v>213</v>
      </c>
      <c r="F70" s="19" t="s">
        <v>209</v>
      </c>
      <c r="G70" s="19" t="s">
        <v>386</v>
      </c>
      <c r="H70" s="21">
        <v>0.01</v>
      </c>
      <c r="I70" s="68"/>
      <c r="J70" s="22">
        <v>90.41</v>
      </c>
      <c r="K70" s="68"/>
      <c r="L70" s="23">
        <v>8.5985212990999996E-3</v>
      </c>
      <c r="M70" s="23">
        <v>5.4225640552999999E-2</v>
      </c>
      <c r="N70" s="23">
        <v>-9.3140477756999997E-3</v>
      </c>
      <c r="O70" s="23">
        <v>-8.2588331955999988E-2</v>
      </c>
      <c r="P70" s="61"/>
      <c r="Q70" s="21">
        <v>5.7681641708000001E-3</v>
      </c>
      <c r="R70" s="21">
        <v>5.6744186045999997E-2</v>
      </c>
      <c r="S70" s="61"/>
      <c r="T70" s="64">
        <v>695.82443933000002</v>
      </c>
      <c r="U70" s="66">
        <v>4.1799999999999997E-3</v>
      </c>
      <c r="V70" s="68"/>
      <c r="W70" s="64">
        <v>356318.46740000002</v>
      </c>
      <c r="X70" s="64">
        <v>376905.06417000003</v>
      </c>
      <c r="Y70" s="56">
        <v>0.94537988812823548</v>
      </c>
      <c r="Z70" s="68"/>
      <c r="AA70" s="57">
        <v>0.52</v>
      </c>
      <c r="AB70" s="23">
        <v>6.9018913836964943E-2</v>
      </c>
      <c r="AC70" s="23" t="s">
        <v>155</v>
      </c>
      <c r="AD70" s="65">
        <v>44195</v>
      </c>
    </row>
    <row r="71" spans="1:30" s="5" customFormat="1" ht="15" customHeight="1" x14ac:dyDescent="0.35">
      <c r="A71" s="18"/>
      <c r="B71" s="20" t="s">
        <v>384</v>
      </c>
      <c r="C71" s="19" t="s">
        <v>402</v>
      </c>
      <c r="D71" s="19" t="s">
        <v>193</v>
      </c>
      <c r="E71" s="19" t="s">
        <v>224</v>
      </c>
      <c r="F71" s="19" t="s">
        <v>211</v>
      </c>
      <c r="G71" s="19" t="s">
        <v>208</v>
      </c>
      <c r="H71" s="21">
        <v>0.01</v>
      </c>
      <c r="I71" s="68"/>
      <c r="J71" s="22">
        <v>96.21</v>
      </c>
      <c r="K71" s="68"/>
      <c r="L71" s="23">
        <v>-3.3157748694E-3</v>
      </c>
      <c r="M71" s="23">
        <v>5.5335066719999999E-2</v>
      </c>
      <c r="N71" s="23">
        <v>-3.4182722193E-3</v>
      </c>
      <c r="O71" s="23" t="s">
        <v>407</v>
      </c>
      <c r="P71" s="61"/>
      <c r="Q71" s="21">
        <v>7.1994240461E-3</v>
      </c>
      <c r="R71" s="21" t="s">
        <v>407</v>
      </c>
      <c r="S71" s="61"/>
      <c r="T71" s="64">
        <v>1730.6201117999999</v>
      </c>
      <c r="U71" s="66">
        <v>4.5999999999999999E-3</v>
      </c>
      <c r="V71" s="68"/>
      <c r="W71" s="64">
        <v>416609.88893999998</v>
      </c>
      <c r="X71" s="64">
        <v>427928.24192</v>
      </c>
      <c r="Y71" s="56">
        <v>0.9735508156011915</v>
      </c>
      <c r="Z71" s="68"/>
      <c r="AA71" s="57">
        <v>0.7</v>
      </c>
      <c r="AB71" s="23">
        <v>8.7309011537262227E-2</v>
      </c>
      <c r="AC71" s="23" t="s">
        <v>155</v>
      </c>
      <c r="AD71" s="65">
        <v>44195</v>
      </c>
    </row>
    <row r="72" spans="1:30" s="5" customFormat="1" ht="15" customHeight="1" x14ac:dyDescent="0.35">
      <c r="A72" s="18"/>
      <c r="B72" s="20" t="s">
        <v>101</v>
      </c>
      <c r="C72" s="19" t="s">
        <v>308</v>
      </c>
      <c r="D72" s="19" t="s">
        <v>193</v>
      </c>
      <c r="E72" s="19" t="s">
        <v>251</v>
      </c>
      <c r="F72" s="19" t="s">
        <v>210</v>
      </c>
      <c r="G72" s="19" t="s">
        <v>214</v>
      </c>
      <c r="H72" s="21">
        <v>4.5000000000000005E-3</v>
      </c>
      <c r="I72" s="68"/>
      <c r="J72" s="22">
        <v>93.89</v>
      </c>
      <c r="K72" s="68"/>
      <c r="L72" s="23">
        <v>-6.2795966551000006E-4</v>
      </c>
      <c r="M72" s="23">
        <v>1.8234339335000002E-2</v>
      </c>
      <c r="N72" s="23">
        <v>-1.2540173446000001E-2</v>
      </c>
      <c r="O72" s="23">
        <v>-8.3195074418000003E-2</v>
      </c>
      <c r="P72" s="61"/>
      <c r="Q72" s="21">
        <v>5.8443024339000001E-3</v>
      </c>
      <c r="R72" s="21">
        <v>7.3191011796000002E-2</v>
      </c>
      <c r="S72" s="61"/>
      <c r="T72" s="64">
        <v>374.85610083</v>
      </c>
      <c r="U72" s="66" t="s">
        <v>407</v>
      </c>
      <c r="V72" s="68"/>
      <c r="W72" s="64">
        <v>321286.41605</v>
      </c>
      <c r="X72" s="64">
        <v>338765.31286000001</v>
      </c>
      <c r="Y72" s="56">
        <v>0.94840411297592497</v>
      </c>
      <c r="Z72" s="68"/>
      <c r="AA72" s="57">
        <v>0.55228657999999997</v>
      </c>
      <c r="AB72" s="23">
        <v>7.0587271913941832E-2</v>
      </c>
      <c r="AC72" s="23" t="s">
        <v>154</v>
      </c>
      <c r="AD72" s="65">
        <v>44204</v>
      </c>
    </row>
    <row r="73" spans="1:30" s="5" customFormat="1" ht="15" customHeight="1" x14ac:dyDescent="0.35">
      <c r="A73" s="18"/>
      <c r="B73" s="20" t="s">
        <v>189</v>
      </c>
      <c r="C73" s="19" t="s">
        <v>358</v>
      </c>
      <c r="D73" s="19" t="s">
        <v>193</v>
      </c>
      <c r="E73" s="19" t="s">
        <v>213</v>
      </c>
      <c r="F73" s="19" t="s">
        <v>359</v>
      </c>
      <c r="G73" s="19" t="s">
        <v>360</v>
      </c>
      <c r="H73" s="21">
        <v>1.175E-2</v>
      </c>
      <c r="I73" s="68"/>
      <c r="J73" s="22">
        <v>84.05</v>
      </c>
      <c r="K73" s="68"/>
      <c r="L73" s="23">
        <v>-1.4304140852E-2</v>
      </c>
      <c r="M73" s="23">
        <v>-3.0897223439000001E-2</v>
      </c>
      <c r="N73" s="23">
        <v>-1.3381852329999999E-2</v>
      </c>
      <c r="O73" s="23">
        <v>-0.30077567092000002</v>
      </c>
      <c r="P73" s="61"/>
      <c r="Q73" s="21">
        <v>3.6223416685999999E-3</v>
      </c>
      <c r="R73" s="21">
        <v>2.836E-2</v>
      </c>
      <c r="S73" s="61"/>
      <c r="T73" s="64">
        <v>874.60788950000006</v>
      </c>
      <c r="U73" s="66">
        <v>3.2400000000000003E-3</v>
      </c>
      <c r="V73" s="68"/>
      <c r="W73" s="64">
        <v>292278.32770000002</v>
      </c>
      <c r="X73" s="64">
        <v>353255.10486999998</v>
      </c>
      <c r="Y73" s="56">
        <v>0.82738599859033946</v>
      </c>
      <c r="Z73" s="68"/>
      <c r="AA73" s="57">
        <v>0.31</v>
      </c>
      <c r="AB73" s="23">
        <v>4.4259369422962519E-2</v>
      </c>
      <c r="AC73" s="23" t="s">
        <v>0</v>
      </c>
      <c r="AD73" s="65">
        <v>44012</v>
      </c>
    </row>
    <row r="74" spans="1:30" s="5" customFormat="1" ht="15" customHeight="1" x14ac:dyDescent="0.35">
      <c r="A74" s="18"/>
      <c r="B74" s="20" t="s">
        <v>59</v>
      </c>
      <c r="C74" s="19" t="s">
        <v>234</v>
      </c>
      <c r="D74" s="19" t="s">
        <v>227</v>
      </c>
      <c r="E74" s="19" t="s">
        <v>213</v>
      </c>
      <c r="F74" s="19" t="s">
        <v>225</v>
      </c>
      <c r="G74" s="19" t="s">
        <v>225</v>
      </c>
      <c r="H74" s="21">
        <v>2.907117592906633E-4</v>
      </c>
      <c r="I74" s="68"/>
      <c r="J74" s="22">
        <v>2260.0100000000002</v>
      </c>
      <c r="K74" s="68"/>
      <c r="L74" s="23">
        <v>9.1566839253999999E-2</v>
      </c>
      <c r="M74" s="23">
        <v>-6.8171306650999991E-2</v>
      </c>
      <c r="N74" s="23">
        <v>0.10416558424</v>
      </c>
      <c r="O74" s="23">
        <v>-0.1399739005</v>
      </c>
      <c r="P74" s="61"/>
      <c r="Q74" s="21">
        <v>1.3457114853000001E-2</v>
      </c>
      <c r="R74" s="21">
        <v>9.8371835350999998E-2</v>
      </c>
      <c r="S74" s="61"/>
      <c r="T74" s="64">
        <v>419.88351583000002</v>
      </c>
      <c r="U74" s="66">
        <v>3.1800000000000001E-3</v>
      </c>
      <c r="V74" s="68"/>
      <c r="W74" s="64">
        <v>293801.3</v>
      </c>
      <c r="X74" s="64">
        <v>346515.15876000002</v>
      </c>
      <c r="Y74" s="56">
        <v>0.84787430671536601</v>
      </c>
      <c r="Z74" s="68"/>
      <c r="AA74" s="57">
        <v>28.246484076000002</v>
      </c>
      <c r="AB74" s="23">
        <v>0.14998066774571794</v>
      </c>
      <c r="AC74" s="23" t="s">
        <v>155</v>
      </c>
      <c r="AD74" s="65">
        <v>44195</v>
      </c>
    </row>
    <row r="75" spans="1:30" s="5" customFormat="1" ht="15" customHeight="1" x14ac:dyDescent="0.35">
      <c r="A75" s="18"/>
      <c r="B75" s="20" t="s">
        <v>146</v>
      </c>
      <c r="C75" s="19" t="s">
        <v>321</v>
      </c>
      <c r="D75" s="19" t="s">
        <v>193</v>
      </c>
      <c r="E75" s="19" t="s">
        <v>251</v>
      </c>
      <c r="F75" s="19" t="s">
        <v>322</v>
      </c>
      <c r="G75" s="19" t="s">
        <v>323</v>
      </c>
      <c r="H75" s="21">
        <v>1.15E-2</v>
      </c>
      <c r="I75" s="68"/>
      <c r="J75" s="22">
        <v>107.81</v>
      </c>
      <c r="K75" s="68"/>
      <c r="L75" s="23">
        <v>2.2496234600000001E-2</v>
      </c>
      <c r="M75" s="23">
        <v>8.764539113E-2</v>
      </c>
      <c r="N75" s="23">
        <v>1.0174718979999999E-2</v>
      </c>
      <c r="O75" s="23">
        <v>5.3909561974999996E-3</v>
      </c>
      <c r="P75" s="61"/>
      <c r="Q75" s="21">
        <v>1.0845260363000001E-2</v>
      </c>
      <c r="R75" s="21">
        <v>6.7190985492000005E-2</v>
      </c>
      <c r="S75" s="61"/>
      <c r="T75" s="64">
        <v>820.72641983000005</v>
      </c>
      <c r="U75" s="66">
        <v>2.7600000000000003E-3</v>
      </c>
      <c r="V75" s="68"/>
      <c r="W75" s="64">
        <v>246203.64861</v>
      </c>
      <c r="X75" s="64">
        <v>236241.8303</v>
      </c>
      <c r="Y75" s="56">
        <v>1.0421678849056901</v>
      </c>
      <c r="Z75" s="68"/>
      <c r="AA75" s="57">
        <v>1.1558878495</v>
      </c>
      <c r="AB75" s="23">
        <v>0.12865832663018273</v>
      </c>
      <c r="AC75" s="23" t="s">
        <v>154</v>
      </c>
      <c r="AD75" s="65">
        <v>44195</v>
      </c>
    </row>
    <row r="76" spans="1:30" s="5" customFormat="1" ht="15" customHeight="1" x14ac:dyDescent="0.35">
      <c r="A76" s="18"/>
      <c r="B76" s="20" t="s">
        <v>72</v>
      </c>
      <c r="C76" s="19" t="s">
        <v>262</v>
      </c>
      <c r="D76" s="19" t="s">
        <v>227</v>
      </c>
      <c r="E76" s="19" t="s">
        <v>213</v>
      </c>
      <c r="F76" s="19" t="s">
        <v>263</v>
      </c>
      <c r="G76" s="19" t="s">
        <v>263</v>
      </c>
      <c r="H76" s="21">
        <v>1.4999999999999999E-2</v>
      </c>
      <c r="I76" s="68"/>
      <c r="J76" s="22">
        <v>295</v>
      </c>
      <c r="K76" s="68"/>
      <c r="L76" s="23">
        <v>-1.1120934061000001E-2</v>
      </c>
      <c r="M76" s="23">
        <v>-3.5500373795999997E-2</v>
      </c>
      <c r="N76" s="23">
        <v>-0.10069200987</v>
      </c>
      <c r="O76" s="23">
        <v>-0.22078159487000001</v>
      </c>
      <c r="P76" s="61"/>
      <c r="Q76" s="21">
        <v>6.1666666667000002E-3</v>
      </c>
      <c r="R76" s="21">
        <v>5.3292079207999998E-2</v>
      </c>
      <c r="S76" s="61"/>
      <c r="T76" s="64">
        <v>26.641831166999999</v>
      </c>
      <c r="U76" s="66" t="s">
        <v>407</v>
      </c>
      <c r="V76" s="68"/>
      <c r="W76" s="64">
        <v>221250</v>
      </c>
      <c r="X76" s="64">
        <v>336182.81073000003</v>
      </c>
      <c r="Y76" s="56">
        <v>0.65812407100639503</v>
      </c>
      <c r="Z76" s="68"/>
      <c r="AA76" s="57">
        <v>1.85</v>
      </c>
      <c r="AB76" s="23">
        <v>7.52542372881356E-2</v>
      </c>
      <c r="AC76" s="23" t="s">
        <v>154</v>
      </c>
      <c r="AD76" s="65">
        <v>44195</v>
      </c>
    </row>
    <row r="77" spans="1:30" s="5" customFormat="1" ht="15" customHeight="1" x14ac:dyDescent="0.35">
      <c r="A77" s="18"/>
      <c r="B77" s="20" t="s">
        <v>66</v>
      </c>
      <c r="C77" s="19" t="s">
        <v>255</v>
      </c>
      <c r="D77" s="19" t="s">
        <v>227</v>
      </c>
      <c r="E77" s="19" t="s">
        <v>228</v>
      </c>
      <c r="F77" s="19" t="s">
        <v>229</v>
      </c>
      <c r="G77" s="19" t="s">
        <v>229</v>
      </c>
      <c r="H77" s="21">
        <v>6.0000000000000001E-3</v>
      </c>
      <c r="I77" s="68"/>
      <c r="J77" s="22">
        <v>126.68</v>
      </c>
      <c r="K77" s="68"/>
      <c r="L77" s="23">
        <v>-6.8996520776999998E-2</v>
      </c>
      <c r="M77" s="23">
        <v>-0.12089080986</v>
      </c>
      <c r="N77" s="23">
        <v>-8.7056788699999998E-2</v>
      </c>
      <c r="O77" s="23">
        <v>-0.10103572228</v>
      </c>
      <c r="P77" s="61"/>
      <c r="Q77" s="21">
        <v>6.861814731E-3</v>
      </c>
      <c r="R77" s="21">
        <v>7.2825456696000004E-2</v>
      </c>
      <c r="S77" s="61"/>
      <c r="T77" s="64">
        <v>262.84104632999998</v>
      </c>
      <c r="U77" s="66" t="s">
        <v>407</v>
      </c>
      <c r="V77" s="68"/>
      <c r="W77" s="64">
        <v>201421.2</v>
      </c>
      <c r="X77" s="64">
        <v>179613.79444999999</v>
      </c>
      <c r="Y77" s="56">
        <v>1.1214127546092829</v>
      </c>
      <c r="Z77" s="68"/>
      <c r="AA77" s="57">
        <v>0.94</v>
      </c>
      <c r="AB77" s="23">
        <v>8.9043258604357425E-2</v>
      </c>
      <c r="AC77" s="23" t="s">
        <v>154</v>
      </c>
      <c r="AD77" s="65">
        <v>44195</v>
      </c>
    </row>
    <row r="78" spans="1:30" s="5" customFormat="1" ht="15" customHeight="1" x14ac:dyDescent="0.35">
      <c r="A78" s="18"/>
      <c r="B78" s="20" t="s">
        <v>54</v>
      </c>
      <c r="C78" s="19" t="s">
        <v>223</v>
      </c>
      <c r="D78" s="19" t="s">
        <v>193</v>
      </c>
      <c r="E78" s="19" t="s">
        <v>224</v>
      </c>
      <c r="F78" s="19" t="s">
        <v>225</v>
      </c>
      <c r="G78" s="19" t="s">
        <v>222</v>
      </c>
      <c r="H78" s="21">
        <v>1.2E-2</v>
      </c>
      <c r="I78" s="68"/>
      <c r="J78" s="22">
        <v>114.11</v>
      </c>
      <c r="K78" s="68"/>
      <c r="L78" s="23">
        <v>-0.13678099501999999</v>
      </c>
      <c r="M78" s="23">
        <v>-0.23136736518000001</v>
      </c>
      <c r="N78" s="23">
        <v>-0.16188593942000001</v>
      </c>
      <c r="O78" s="23">
        <v>-0.27587881677999998</v>
      </c>
      <c r="P78" s="61"/>
      <c r="Q78" s="21">
        <v>5.2683073681E-3</v>
      </c>
      <c r="R78" s="21">
        <v>6.376179245300001E-2</v>
      </c>
      <c r="S78" s="61"/>
      <c r="T78" s="64">
        <v>70.3319975</v>
      </c>
      <c r="U78" s="66" t="s">
        <v>407</v>
      </c>
      <c r="V78" s="68"/>
      <c r="W78" s="64">
        <v>179809.9736</v>
      </c>
      <c r="X78" s="64">
        <v>153040.98383000001</v>
      </c>
      <c r="Y78" s="56">
        <v>1.1749138635944429</v>
      </c>
      <c r="Z78" s="68"/>
      <c r="AA78" s="57">
        <v>0.7</v>
      </c>
      <c r="AB78" s="23">
        <v>7.3613180264656894E-2</v>
      </c>
      <c r="AC78" s="23" t="s">
        <v>157</v>
      </c>
      <c r="AD78" s="65">
        <v>44200</v>
      </c>
    </row>
    <row r="79" spans="1:30" s="5" customFormat="1" ht="15" customHeight="1" x14ac:dyDescent="0.35">
      <c r="A79" s="18"/>
      <c r="B79" s="20" t="s">
        <v>84</v>
      </c>
      <c r="C79" s="19" t="s">
        <v>282</v>
      </c>
      <c r="D79" s="19" t="s">
        <v>227</v>
      </c>
      <c r="E79" s="19" t="s">
        <v>216</v>
      </c>
      <c r="F79" s="19" t="s">
        <v>283</v>
      </c>
      <c r="G79" s="19" t="s">
        <v>283</v>
      </c>
      <c r="H79" s="21">
        <v>1.1000000000000001E-3</v>
      </c>
      <c r="I79" s="68"/>
      <c r="J79" s="22">
        <v>2.99</v>
      </c>
      <c r="K79" s="68"/>
      <c r="L79" s="23">
        <v>-6.8882320783999994E-3</v>
      </c>
      <c r="M79" s="23">
        <v>1.1322282571E-2</v>
      </c>
      <c r="N79" s="23">
        <v>-2.6748695927000002E-4</v>
      </c>
      <c r="O79" s="23">
        <v>-0.22930826653</v>
      </c>
      <c r="P79" s="61"/>
      <c r="Q79" s="21">
        <v>3.0463576158999998E-3</v>
      </c>
      <c r="R79" s="21">
        <v>2.4500000000000001E-2</v>
      </c>
      <c r="S79" s="61"/>
      <c r="T79" s="64">
        <v>200.29728732999999</v>
      </c>
      <c r="U79" s="66">
        <v>2.2899999999999999E-3</v>
      </c>
      <c r="V79" s="68"/>
      <c r="W79" s="64">
        <v>206410.16500000001</v>
      </c>
      <c r="X79" s="64">
        <v>215156.11934</v>
      </c>
      <c r="Y79" s="56">
        <v>0.95935065957301813</v>
      </c>
      <c r="Z79" s="68"/>
      <c r="AA79" s="57">
        <v>9.1999999999999998E-3</v>
      </c>
      <c r="AB79" s="23">
        <v>3.692307692307692E-2</v>
      </c>
      <c r="AC79" s="23" t="s">
        <v>154</v>
      </c>
      <c r="AD79" s="65">
        <v>44203</v>
      </c>
    </row>
    <row r="80" spans="1:30" s="5" customFormat="1" ht="15" customHeight="1" x14ac:dyDescent="0.35">
      <c r="A80" s="18"/>
      <c r="B80" s="20" t="s">
        <v>102</v>
      </c>
      <c r="C80" s="19" t="s">
        <v>309</v>
      </c>
      <c r="D80" s="19" t="s">
        <v>193</v>
      </c>
      <c r="E80" s="19" t="s">
        <v>251</v>
      </c>
      <c r="F80" s="19" t="s">
        <v>273</v>
      </c>
      <c r="G80" s="19" t="s">
        <v>310</v>
      </c>
      <c r="H80" s="21">
        <v>8.0000000000000002E-3</v>
      </c>
      <c r="I80" s="68"/>
      <c r="J80" s="22">
        <v>103.47</v>
      </c>
      <c r="K80" s="68"/>
      <c r="L80" s="23">
        <v>1.0746650243E-2</v>
      </c>
      <c r="M80" s="23">
        <v>6.4454733961999994E-2</v>
      </c>
      <c r="N80" s="23">
        <v>1.0642414854E-3</v>
      </c>
      <c r="O80" s="23">
        <v>0.10840083918</v>
      </c>
      <c r="P80" s="61"/>
      <c r="Q80" s="21">
        <v>9.9622787504000006E-3</v>
      </c>
      <c r="R80" s="21">
        <v>8.1782019185999991E-2</v>
      </c>
      <c r="S80" s="61"/>
      <c r="T80" s="64">
        <v>471.42339866999998</v>
      </c>
      <c r="U80" s="66" t="s">
        <v>407</v>
      </c>
      <c r="V80" s="68"/>
      <c r="W80" s="64">
        <v>204130.27215</v>
      </c>
      <c r="X80" s="64">
        <v>199038.24911</v>
      </c>
      <c r="Y80" s="56">
        <v>1.0255831382298075</v>
      </c>
      <c r="Z80" s="68"/>
      <c r="AA80" s="57">
        <v>1.03</v>
      </c>
      <c r="AB80" s="23">
        <v>0.11945491446796172</v>
      </c>
      <c r="AC80" s="23" t="s">
        <v>156</v>
      </c>
      <c r="AD80" s="65">
        <v>44195</v>
      </c>
    </row>
    <row r="81" spans="1:30" s="5" customFormat="1" ht="15" customHeight="1" x14ac:dyDescent="0.35">
      <c r="A81" s="18"/>
      <c r="B81" s="20" t="s">
        <v>63</v>
      </c>
      <c r="C81" s="19" t="s">
        <v>242</v>
      </c>
      <c r="D81" s="19" t="s">
        <v>227</v>
      </c>
      <c r="E81" s="19" t="s">
        <v>213</v>
      </c>
      <c r="F81" s="19" t="s">
        <v>210</v>
      </c>
      <c r="G81" s="19" t="s">
        <v>237</v>
      </c>
      <c r="H81" s="21">
        <v>1.2E-2</v>
      </c>
      <c r="I81" s="68"/>
      <c r="J81" s="22">
        <v>131.5</v>
      </c>
      <c r="K81" s="68"/>
      <c r="L81" s="23">
        <v>-5.5634401900999997E-2</v>
      </c>
      <c r="M81" s="23">
        <v>-6.0489511124999992E-3</v>
      </c>
      <c r="N81" s="23">
        <v>-5.5971916409000004E-2</v>
      </c>
      <c r="O81" s="23">
        <v>-0.11424720451000001</v>
      </c>
      <c r="P81" s="61"/>
      <c r="Q81" s="21">
        <v>4.1627893171E-3</v>
      </c>
      <c r="R81" s="21">
        <v>4.5756054430999997E-2</v>
      </c>
      <c r="S81" s="61"/>
      <c r="T81" s="64">
        <v>69.908699833</v>
      </c>
      <c r="U81" s="66" t="s">
        <v>407</v>
      </c>
      <c r="V81" s="68"/>
      <c r="W81" s="64">
        <v>193663.73069</v>
      </c>
      <c r="X81" s="64">
        <v>170593.08309999999</v>
      </c>
      <c r="Y81" s="56">
        <v>1.1352378840382187</v>
      </c>
      <c r="Z81" s="68"/>
      <c r="AA81" s="57">
        <v>0.58216608599999997</v>
      </c>
      <c r="AB81" s="23">
        <v>5.3125422296577941E-2</v>
      </c>
      <c r="AC81" s="23" t="s">
        <v>154</v>
      </c>
      <c r="AD81" s="65">
        <v>44204</v>
      </c>
    </row>
    <row r="82" spans="1:30" s="5" customFormat="1" ht="15" customHeight="1" x14ac:dyDescent="0.35">
      <c r="A82" s="18"/>
      <c r="B82" s="20" t="s">
        <v>69</v>
      </c>
      <c r="C82" s="19" t="s">
        <v>259</v>
      </c>
      <c r="D82" s="19" t="s">
        <v>227</v>
      </c>
      <c r="E82" s="19" t="s">
        <v>213</v>
      </c>
      <c r="F82" s="19" t="s">
        <v>210</v>
      </c>
      <c r="G82" s="19" t="s">
        <v>214</v>
      </c>
      <c r="H82" s="21">
        <v>3.0000000000000001E-3</v>
      </c>
      <c r="I82" s="68"/>
      <c r="J82" s="22">
        <v>54.5</v>
      </c>
      <c r="K82" s="68"/>
      <c r="L82" s="23">
        <v>-0.10322627491</v>
      </c>
      <c r="M82" s="23">
        <v>-0.14569320826000001</v>
      </c>
      <c r="N82" s="23">
        <v>-0.10352029908</v>
      </c>
      <c r="O82" s="23">
        <v>-0.35245653574999997</v>
      </c>
      <c r="P82" s="61"/>
      <c r="Q82" s="21">
        <v>3.1500040997000001E-3</v>
      </c>
      <c r="R82" s="21">
        <v>3.3553744619999999E-2</v>
      </c>
      <c r="S82" s="61"/>
      <c r="T82" s="64">
        <v>47.476177499999999</v>
      </c>
      <c r="U82" s="66" t="s">
        <v>407</v>
      </c>
      <c r="V82" s="68"/>
      <c r="W82" s="64">
        <v>160734.016</v>
      </c>
      <c r="X82" s="64">
        <v>270820.87050000002</v>
      </c>
      <c r="Y82" s="56">
        <v>0.59350675486437443</v>
      </c>
      <c r="Z82" s="68"/>
      <c r="AA82" s="57">
        <v>0.19208724999999999</v>
      </c>
      <c r="AB82" s="23">
        <v>4.2294440366972476E-2</v>
      </c>
      <c r="AC82" s="23" t="s">
        <v>154</v>
      </c>
      <c r="AD82" s="65">
        <v>44216</v>
      </c>
    </row>
    <row r="83" spans="1:30" s="5" customFormat="1" ht="15" customHeight="1" x14ac:dyDescent="0.35">
      <c r="A83" s="18"/>
      <c r="B83" s="20" t="s">
        <v>75</v>
      </c>
      <c r="C83" s="19" t="s">
        <v>268</v>
      </c>
      <c r="D83" s="19" t="s">
        <v>227</v>
      </c>
      <c r="E83" s="19" t="s">
        <v>197</v>
      </c>
      <c r="F83" s="19" t="s">
        <v>210</v>
      </c>
      <c r="G83" s="19" t="s">
        <v>0</v>
      </c>
      <c r="H83" s="21">
        <v>2E-3</v>
      </c>
      <c r="I83" s="68"/>
      <c r="J83" s="22">
        <v>72.819999999999993</v>
      </c>
      <c r="K83" s="68"/>
      <c r="L83" s="23">
        <v>2.2128851539999998E-2</v>
      </c>
      <c r="M83" s="23">
        <v>2.5049203799000001E-2</v>
      </c>
      <c r="N83" s="23">
        <v>1.6434540388000001E-2</v>
      </c>
      <c r="O83" s="23">
        <v>-0.28520018451000001</v>
      </c>
      <c r="P83" s="61"/>
      <c r="Q83" s="21">
        <v>2.2408963585000001E-3</v>
      </c>
      <c r="R83" s="21">
        <v>1.6595661933000001E-2</v>
      </c>
      <c r="S83" s="61"/>
      <c r="T83" s="64">
        <v>94.357103667000004</v>
      </c>
      <c r="U83" s="66" t="s">
        <v>407</v>
      </c>
      <c r="V83" s="68"/>
      <c r="W83" s="64">
        <v>183722.52976</v>
      </c>
      <c r="X83" s="64">
        <v>221024.53753</v>
      </c>
      <c r="Y83" s="56">
        <v>0.83123137282919579</v>
      </c>
      <c r="Z83" s="68"/>
      <c r="AA83" s="57">
        <v>0.16</v>
      </c>
      <c r="AB83" s="23">
        <v>2.636638286185114E-2</v>
      </c>
      <c r="AC83" s="23" t="s">
        <v>154</v>
      </c>
      <c r="AD83" s="65">
        <v>44204</v>
      </c>
    </row>
    <row r="84" spans="1:30" s="5" customFormat="1" ht="15" customHeight="1" x14ac:dyDescent="0.35">
      <c r="A84" s="18"/>
      <c r="B84" s="20" t="s">
        <v>58</v>
      </c>
      <c r="C84" s="19" t="s">
        <v>233</v>
      </c>
      <c r="D84" s="19" t="s">
        <v>227</v>
      </c>
      <c r="E84" s="19" t="s">
        <v>213</v>
      </c>
      <c r="F84" s="19" t="s">
        <v>222</v>
      </c>
      <c r="G84" s="19" t="s">
        <v>222</v>
      </c>
      <c r="H84" s="21">
        <v>2E-3</v>
      </c>
      <c r="I84" s="68"/>
      <c r="J84" s="22">
        <v>70.39</v>
      </c>
      <c r="K84" s="68"/>
      <c r="L84" s="23">
        <v>-3.9365085131E-3</v>
      </c>
      <c r="M84" s="23">
        <v>3.9792172174000001E-3</v>
      </c>
      <c r="N84" s="23">
        <v>-7.0982396392000008E-4</v>
      </c>
      <c r="O84" s="23">
        <v>-0.27368775636999998</v>
      </c>
      <c r="P84" s="61"/>
      <c r="Q84" s="21">
        <v>7.8618559596000011E-3</v>
      </c>
      <c r="R84" s="21">
        <v>5.1730769231E-2</v>
      </c>
      <c r="S84" s="61"/>
      <c r="T84" s="64">
        <v>287.17907450000001</v>
      </c>
      <c r="U84" s="66">
        <v>2.1099999999999999E-3</v>
      </c>
      <c r="V84" s="68"/>
      <c r="W84" s="64">
        <v>188363.64</v>
      </c>
      <c r="X84" s="64">
        <v>270659.13928</v>
      </c>
      <c r="Y84" s="56">
        <v>0.69594413290857193</v>
      </c>
      <c r="Z84" s="68"/>
      <c r="AA84" s="57">
        <v>0.56000000000000005</v>
      </c>
      <c r="AB84" s="23">
        <v>9.5468106265094485E-2</v>
      </c>
      <c r="AC84" s="23" t="s">
        <v>154</v>
      </c>
      <c r="AD84" s="65">
        <v>44195</v>
      </c>
    </row>
    <row r="85" spans="1:30" s="5" customFormat="1" ht="15" customHeight="1" x14ac:dyDescent="0.35">
      <c r="A85" s="18"/>
      <c r="B85" s="20" t="s">
        <v>87</v>
      </c>
      <c r="C85" s="19" t="s">
        <v>288</v>
      </c>
      <c r="D85" s="19" t="s">
        <v>227</v>
      </c>
      <c r="E85" s="19" t="s">
        <v>216</v>
      </c>
      <c r="F85" s="19" t="s">
        <v>273</v>
      </c>
      <c r="G85" s="19" t="s">
        <v>245</v>
      </c>
      <c r="H85" s="21">
        <v>2.3E-3</v>
      </c>
      <c r="I85" s="68"/>
      <c r="J85" s="22">
        <v>205</v>
      </c>
      <c r="K85" s="68"/>
      <c r="L85" s="23">
        <v>3.9504753146E-2</v>
      </c>
      <c r="M85" s="23">
        <v>4.3905402339000005E-2</v>
      </c>
      <c r="N85" s="23">
        <v>3.0720498769000001E-2</v>
      </c>
      <c r="O85" s="23">
        <v>0.10070753567</v>
      </c>
      <c r="P85" s="61"/>
      <c r="Q85" s="21">
        <v>5.5471507815999998E-3</v>
      </c>
      <c r="R85" s="21">
        <v>0.10795624436000001</v>
      </c>
      <c r="S85" s="61"/>
      <c r="T85" s="64">
        <v>139.407296</v>
      </c>
      <c r="U85" s="66" t="s">
        <v>407</v>
      </c>
      <c r="V85" s="68"/>
      <c r="W85" s="64">
        <v>190068.21</v>
      </c>
      <c r="X85" s="64">
        <v>178672.69206</v>
      </c>
      <c r="Y85" s="56">
        <v>1.0637787331047392</v>
      </c>
      <c r="Z85" s="68"/>
      <c r="AA85" s="57">
        <v>1.1000000000000001</v>
      </c>
      <c r="AB85" s="23">
        <v>6.4390243902439026E-2</v>
      </c>
      <c r="AC85" s="23" t="s">
        <v>154</v>
      </c>
      <c r="AD85" s="65">
        <v>44195</v>
      </c>
    </row>
    <row r="86" spans="1:30" s="5" customFormat="1" ht="15" customHeight="1" x14ac:dyDescent="0.35">
      <c r="A86" s="18"/>
      <c r="B86" s="20" t="s">
        <v>64</v>
      </c>
      <c r="C86" s="19" t="s">
        <v>243</v>
      </c>
      <c r="D86" s="19" t="s">
        <v>227</v>
      </c>
      <c r="E86" s="19" t="s">
        <v>213</v>
      </c>
      <c r="F86" s="19" t="s">
        <v>244</v>
      </c>
      <c r="G86" s="19" t="s">
        <v>245</v>
      </c>
      <c r="H86" s="21">
        <v>4.0000000000000001E-3</v>
      </c>
      <c r="I86" s="68"/>
      <c r="J86" s="22">
        <v>102.99</v>
      </c>
      <c r="K86" s="68"/>
      <c r="L86" s="23">
        <v>-2.0069467928E-3</v>
      </c>
      <c r="M86" s="23">
        <v>-1.5212993798E-2</v>
      </c>
      <c r="N86" s="23">
        <v>-4.2665923035000004E-2</v>
      </c>
      <c r="O86" s="23">
        <v>-8.3889544499999996E-2</v>
      </c>
      <c r="P86" s="61"/>
      <c r="Q86" s="21">
        <v>4.0540540541000002E-3</v>
      </c>
      <c r="R86" s="21">
        <v>4.5577525190000003E-2</v>
      </c>
      <c r="S86" s="61"/>
      <c r="T86" s="64">
        <v>144.30915733000001</v>
      </c>
      <c r="U86" s="66" t="s">
        <v>407</v>
      </c>
      <c r="V86" s="68"/>
      <c r="W86" s="64">
        <v>183819.43572000001</v>
      </c>
      <c r="X86" s="64">
        <v>172864.35548</v>
      </c>
      <c r="Y86" s="56">
        <v>1.0633738529240488</v>
      </c>
      <c r="Z86" s="68"/>
      <c r="AA86" s="57">
        <v>0.42</v>
      </c>
      <c r="AB86" s="23">
        <v>4.8936789979609673E-2</v>
      </c>
      <c r="AC86" s="23" t="s">
        <v>154</v>
      </c>
      <c r="AD86" s="65">
        <v>44195</v>
      </c>
    </row>
    <row r="87" spans="1:30" s="5" customFormat="1" ht="15" customHeight="1" x14ac:dyDescent="0.35">
      <c r="A87" s="18"/>
      <c r="B87" s="20" t="s">
        <v>77</v>
      </c>
      <c r="C87" s="19" t="s">
        <v>271</v>
      </c>
      <c r="D87" s="19" t="s">
        <v>227</v>
      </c>
      <c r="E87" s="19" t="s">
        <v>197</v>
      </c>
      <c r="F87" s="19" t="s">
        <v>267</v>
      </c>
      <c r="G87" s="19" t="s">
        <v>267</v>
      </c>
      <c r="H87" s="21">
        <v>2.5000000000000001E-3</v>
      </c>
      <c r="I87" s="68"/>
      <c r="J87" s="22">
        <v>67.05</v>
      </c>
      <c r="K87" s="68"/>
      <c r="L87" s="23">
        <v>2.9887004339E-2</v>
      </c>
      <c r="M87" s="23">
        <v>6.7398022421999992E-2</v>
      </c>
      <c r="N87" s="23">
        <v>1.8996960489E-2</v>
      </c>
      <c r="O87" s="23">
        <v>-0.21298386089000002</v>
      </c>
      <c r="P87" s="61"/>
      <c r="Q87" s="21">
        <v>6.1068702289999999E-3</v>
      </c>
      <c r="R87" s="21">
        <v>2.3690205011000002E-2</v>
      </c>
      <c r="S87" s="61"/>
      <c r="T87" s="64">
        <v>373.700399</v>
      </c>
      <c r="U87" s="66">
        <v>2.1199999999999999E-3</v>
      </c>
      <c r="V87" s="68"/>
      <c r="W87" s="64">
        <v>191092.5</v>
      </c>
      <c r="X87" s="64">
        <v>269274.81631999998</v>
      </c>
      <c r="Y87" s="56">
        <v>0.70965604066334254</v>
      </c>
      <c r="Z87" s="68"/>
      <c r="AA87" s="57">
        <v>0.4</v>
      </c>
      <c r="AB87" s="23">
        <v>7.1588366890380326E-2</v>
      </c>
      <c r="AC87" s="23" t="s">
        <v>154</v>
      </c>
      <c r="AD87" s="65">
        <v>44195</v>
      </c>
    </row>
    <row r="88" spans="1:30" s="5" customFormat="1" ht="15" customHeight="1" x14ac:dyDescent="0.35">
      <c r="A88" s="18"/>
      <c r="B88" s="20" t="s">
        <v>182</v>
      </c>
      <c r="C88" s="19" t="s">
        <v>363</v>
      </c>
      <c r="D88" s="19" t="s">
        <v>227</v>
      </c>
      <c r="E88" s="19" t="s">
        <v>216</v>
      </c>
      <c r="F88" s="19" t="s">
        <v>225</v>
      </c>
      <c r="G88" s="19" t="s">
        <v>225</v>
      </c>
      <c r="H88" s="21">
        <v>6.0000000000000001E-3</v>
      </c>
      <c r="I88" s="68"/>
      <c r="J88" s="22">
        <v>102.53</v>
      </c>
      <c r="K88" s="68"/>
      <c r="L88" s="23">
        <v>-5.3295651905999998E-3</v>
      </c>
      <c r="M88" s="23">
        <v>-2.3023097326999999E-2</v>
      </c>
      <c r="N88" s="23">
        <v>-5.3295651905999998E-3</v>
      </c>
      <c r="O88" s="23">
        <v>2.1025041030999999E-2</v>
      </c>
      <c r="P88" s="61"/>
      <c r="Q88" s="21">
        <v>8.8522287236999994E-3</v>
      </c>
      <c r="R88" s="21">
        <v>9.1232755145999989E-2</v>
      </c>
      <c r="S88" s="61"/>
      <c r="T88" s="64">
        <v>56.941489666999999</v>
      </c>
      <c r="U88" s="66" t="s">
        <v>407</v>
      </c>
      <c r="V88" s="68"/>
      <c r="W88" s="64">
        <v>175628.7635</v>
      </c>
      <c r="X88" s="64">
        <v>138737.49155999999</v>
      </c>
      <c r="Y88" s="56">
        <v>1.2659070127705574</v>
      </c>
      <c r="Z88" s="68"/>
      <c r="AA88" s="57">
        <v>0.92063178725999995</v>
      </c>
      <c r="AB88" s="23">
        <v>0.10774974589993172</v>
      </c>
      <c r="AC88" s="23" t="s">
        <v>183</v>
      </c>
      <c r="AD88" s="65">
        <v>44012</v>
      </c>
    </row>
    <row r="89" spans="1:30" s="5" customFormat="1" ht="15" customHeight="1" x14ac:dyDescent="0.35">
      <c r="A89" s="18"/>
      <c r="B89" s="20" t="s">
        <v>61</v>
      </c>
      <c r="C89" s="19" t="s">
        <v>238</v>
      </c>
      <c r="D89" s="19" t="s">
        <v>227</v>
      </c>
      <c r="E89" s="19" t="s">
        <v>213</v>
      </c>
      <c r="F89" s="19" t="s">
        <v>239</v>
      </c>
      <c r="G89" s="19" t="s">
        <v>240</v>
      </c>
      <c r="H89" s="21">
        <v>2.5000000000000001E-3</v>
      </c>
      <c r="I89" s="68"/>
      <c r="J89" s="22">
        <v>87.01</v>
      </c>
      <c r="K89" s="68"/>
      <c r="L89" s="23">
        <v>5.0121133493999999E-2</v>
      </c>
      <c r="M89" s="23">
        <v>3.0476793556000002E-2</v>
      </c>
      <c r="N89" s="23">
        <v>4.5541937035999999E-2</v>
      </c>
      <c r="O89" s="23">
        <v>0.18005742516000001</v>
      </c>
      <c r="P89" s="61"/>
      <c r="Q89" s="21">
        <v>1.4678030303E-2</v>
      </c>
      <c r="R89" s="21">
        <v>9.8325892856999997E-2</v>
      </c>
      <c r="S89" s="61"/>
      <c r="T89" s="64">
        <v>407.92589466999999</v>
      </c>
      <c r="U89" s="66">
        <v>1.7299999999999998E-3</v>
      </c>
      <c r="V89" s="68"/>
      <c r="W89" s="64">
        <v>156443.98000000001</v>
      </c>
      <c r="X89" s="64">
        <v>125602.96468</v>
      </c>
      <c r="Y89" s="56">
        <v>1.2455436891842002</v>
      </c>
      <c r="Z89" s="68"/>
      <c r="AA89" s="57">
        <v>1.24</v>
      </c>
      <c r="AB89" s="23">
        <v>0.1710148258820825</v>
      </c>
      <c r="AC89" s="23" t="s">
        <v>154</v>
      </c>
      <c r="AD89" s="65">
        <v>44195</v>
      </c>
    </row>
    <row r="90" spans="1:30" s="5" customFormat="1" ht="15" customHeight="1" x14ac:dyDescent="0.35">
      <c r="A90" s="18"/>
      <c r="B90" s="20" t="s">
        <v>83</v>
      </c>
      <c r="C90" s="19" t="s">
        <v>279</v>
      </c>
      <c r="D90" s="19" t="s">
        <v>193</v>
      </c>
      <c r="E90" s="19" t="s">
        <v>280</v>
      </c>
      <c r="F90" s="19" t="s">
        <v>210</v>
      </c>
      <c r="G90" s="19" t="s">
        <v>281</v>
      </c>
      <c r="H90" s="21">
        <v>5.0000000000000001E-3</v>
      </c>
      <c r="I90" s="68"/>
      <c r="J90" s="22">
        <v>120.36</v>
      </c>
      <c r="K90" s="68"/>
      <c r="L90" s="23">
        <v>-3.2942310782000002E-2</v>
      </c>
      <c r="M90" s="23">
        <v>-2.0268620267999998E-2</v>
      </c>
      <c r="N90" s="23">
        <v>-4.7935453252E-2</v>
      </c>
      <c r="O90" s="23">
        <v>-0.27685141341000002</v>
      </c>
      <c r="P90" s="61"/>
      <c r="Q90" s="21">
        <v>0</v>
      </c>
      <c r="R90" s="21">
        <v>7.7186092019999996E-3</v>
      </c>
      <c r="S90" s="61"/>
      <c r="T90" s="64">
        <v>282.71240799999998</v>
      </c>
      <c r="U90" s="66">
        <v>1.6900000000000001E-3</v>
      </c>
      <c r="V90" s="68"/>
      <c r="W90" s="64">
        <v>151295.16792000001</v>
      </c>
      <c r="X90" s="64">
        <v>162406.50318</v>
      </c>
      <c r="Y90" s="56">
        <v>0.93158318760373182</v>
      </c>
      <c r="Z90" s="68"/>
      <c r="AA90" s="57">
        <v>0</v>
      </c>
      <c r="AB90" s="23">
        <v>0</v>
      </c>
      <c r="AC90" s="23" t="s">
        <v>156</v>
      </c>
      <c r="AD90" s="65">
        <v>43889</v>
      </c>
    </row>
    <row r="91" spans="1:30" s="5" customFormat="1" ht="15" customHeight="1" x14ac:dyDescent="0.35">
      <c r="A91" s="18"/>
      <c r="B91" s="20" t="s">
        <v>65</v>
      </c>
      <c r="C91" s="19" t="s">
        <v>254</v>
      </c>
      <c r="D91" s="19" t="s">
        <v>227</v>
      </c>
      <c r="E91" s="19" t="s">
        <v>213</v>
      </c>
      <c r="F91" s="19" t="s">
        <v>210</v>
      </c>
      <c r="G91" s="19" t="s">
        <v>214</v>
      </c>
      <c r="H91" s="21">
        <v>2.5999999999999999E-3</v>
      </c>
      <c r="I91" s="68"/>
      <c r="J91" s="22">
        <v>1384</v>
      </c>
      <c r="K91" s="68"/>
      <c r="L91" s="23">
        <v>-0.11565495207</v>
      </c>
      <c r="M91" s="23">
        <v>-0.18612506319000002</v>
      </c>
      <c r="N91" s="23">
        <v>-7.7333333333999998E-2</v>
      </c>
      <c r="O91" s="23">
        <v>-0.56787097537999998</v>
      </c>
      <c r="P91" s="61"/>
      <c r="Q91" s="21">
        <v>0</v>
      </c>
      <c r="R91" s="21">
        <v>7.6567166411000004E-2</v>
      </c>
      <c r="S91" s="61"/>
      <c r="T91" s="64">
        <v>169.99187499999999</v>
      </c>
      <c r="U91" s="66" t="s">
        <v>407</v>
      </c>
      <c r="V91" s="68"/>
      <c r="W91" s="64">
        <v>145043.20000000001</v>
      </c>
      <c r="X91" s="64">
        <v>358999.92391000001</v>
      </c>
      <c r="Y91" s="56">
        <v>0.40402014134231912</v>
      </c>
      <c r="Z91" s="68"/>
      <c r="AA91" s="57">
        <v>0</v>
      </c>
      <c r="AB91" s="23">
        <v>0</v>
      </c>
      <c r="AC91" s="23" t="s">
        <v>154</v>
      </c>
      <c r="AD91" s="65">
        <v>44134</v>
      </c>
    </row>
    <row r="92" spans="1:30" s="5" customFormat="1" ht="15" customHeight="1" x14ac:dyDescent="0.35">
      <c r="A92" s="18"/>
      <c r="B92" s="20" t="s">
        <v>88</v>
      </c>
      <c r="C92" s="19" t="s">
        <v>289</v>
      </c>
      <c r="D92" s="19" t="s">
        <v>227</v>
      </c>
      <c r="E92" s="19" t="s">
        <v>216</v>
      </c>
      <c r="F92" s="19" t="s">
        <v>229</v>
      </c>
      <c r="G92" s="19" t="s">
        <v>245</v>
      </c>
      <c r="H92" s="21">
        <v>1.7000000000000001E-3</v>
      </c>
      <c r="I92" s="68"/>
      <c r="J92" s="22">
        <v>74</v>
      </c>
      <c r="K92" s="68"/>
      <c r="L92" s="23">
        <v>-5.1047364467999998E-2</v>
      </c>
      <c r="M92" s="23">
        <v>9.258536914200001E-2</v>
      </c>
      <c r="N92" s="23">
        <v>-6.6005634258999996E-2</v>
      </c>
      <c r="O92" s="23">
        <v>-0.10588185769000001</v>
      </c>
      <c r="P92" s="61"/>
      <c r="Q92" s="21">
        <v>9.0198590647000009E-4</v>
      </c>
      <c r="R92" s="21">
        <v>0.20310786790000002</v>
      </c>
      <c r="S92" s="61"/>
      <c r="T92" s="64">
        <v>253.90761383</v>
      </c>
      <c r="U92" s="66" t="s">
        <v>407</v>
      </c>
      <c r="V92" s="68"/>
      <c r="W92" s="64">
        <v>137032.16399999999</v>
      </c>
      <c r="X92" s="64">
        <v>148352.43247</v>
      </c>
      <c r="Y92" s="56">
        <v>0.92369340844957692</v>
      </c>
      <c r="Z92" s="68"/>
      <c r="AA92" s="57">
        <v>7.0400000000000004E-2</v>
      </c>
      <c r="AB92" s="23">
        <v>1.1416216216216217E-2</v>
      </c>
      <c r="AC92" s="23" t="s">
        <v>154</v>
      </c>
      <c r="AD92" s="65">
        <v>44195</v>
      </c>
    </row>
    <row r="93" spans="1:30" s="5" customFormat="1" ht="15" customHeight="1" x14ac:dyDescent="0.35">
      <c r="A93" s="18"/>
      <c r="B93" s="20" t="s">
        <v>70</v>
      </c>
      <c r="C93" s="19" t="s">
        <v>260</v>
      </c>
      <c r="D93" s="19" t="s">
        <v>227</v>
      </c>
      <c r="E93" s="19" t="s">
        <v>213</v>
      </c>
      <c r="F93" s="19" t="s">
        <v>222</v>
      </c>
      <c r="G93" s="19" t="s">
        <v>222</v>
      </c>
      <c r="H93" s="21">
        <v>2.5000000000000001E-3</v>
      </c>
      <c r="I93" s="68"/>
      <c r="J93" s="22">
        <v>147.1</v>
      </c>
      <c r="K93" s="68"/>
      <c r="L93" s="23">
        <v>-2.0424422346000002E-3</v>
      </c>
      <c r="M93" s="23">
        <v>6.9128110554000002E-3</v>
      </c>
      <c r="N93" s="23">
        <v>-8.9520944492999996E-4</v>
      </c>
      <c r="O93" s="23">
        <v>-0.10536256226000001</v>
      </c>
      <c r="P93" s="61"/>
      <c r="Q93" s="21">
        <v>4.3228638972999996E-3</v>
      </c>
      <c r="R93" s="21">
        <v>4.3541112525000002E-2</v>
      </c>
      <c r="S93" s="61"/>
      <c r="T93" s="64">
        <v>83.965762166999994</v>
      </c>
      <c r="U93" s="66" t="s">
        <v>407</v>
      </c>
      <c r="V93" s="68"/>
      <c r="W93" s="64">
        <v>134008.1</v>
      </c>
      <c r="X93" s="64">
        <v>146226.47589999999</v>
      </c>
      <c r="Y93" s="56">
        <v>0.91644210923638902</v>
      </c>
      <c r="Z93" s="68"/>
      <c r="AA93" s="57">
        <v>0.64</v>
      </c>
      <c r="AB93" s="23">
        <v>5.2209381373215499E-2</v>
      </c>
      <c r="AC93" s="23" t="s">
        <v>155</v>
      </c>
      <c r="AD93" s="65">
        <v>44203</v>
      </c>
    </row>
    <row r="94" spans="1:30" s="5" customFormat="1" ht="15" customHeight="1" x14ac:dyDescent="0.35">
      <c r="A94" s="18"/>
      <c r="B94" s="20" t="s">
        <v>92</v>
      </c>
      <c r="C94" s="19" t="s">
        <v>294</v>
      </c>
      <c r="D94" s="19" t="s">
        <v>227</v>
      </c>
      <c r="E94" s="19" t="s">
        <v>293</v>
      </c>
      <c r="F94" s="19" t="s">
        <v>210</v>
      </c>
      <c r="G94" s="19" t="s">
        <v>214</v>
      </c>
      <c r="H94" s="21">
        <v>3.0000000000000001E-3</v>
      </c>
      <c r="I94" s="68"/>
      <c r="J94" s="22">
        <v>190.04</v>
      </c>
      <c r="K94" s="68"/>
      <c r="L94" s="23">
        <v>-2.2567557972E-2</v>
      </c>
      <c r="M94" s="23">
        <v>-6.1902040983999998E-2</v>
      </c>
      <c r="N94" s="23">
        <v>-1.7599093617999998E-2</v>
      </c>
      <c r="O94" s="23">
        <v>-0.30543796410000001</v>
      </c>
      <c r="P94" s="61"/>
      <c r="Q94" s="21">
        <v>6.7637113307999997E-3</v>
      </c>
      <c r="R94" s="21">
        <v>5.4261436335999995E-2</v>
      </c>
      <c r="S94" s="61"/>
      <c r="T94" s="64">
        <v>160.21106383</v>
      </c>
      <c r="U94" s="66" t="s">
        <v>407</v>
      </c>
      <c r="V94" s="68"/>
      <c r="W94" s="64">
        <v>122037.60672</v>
      </c>
      <c r="X94" s="64">
        <v>137316.67126999999</v>
      </c>
      <c r="Y94" s="56">
        <v>0.88873117583838446</v>
      </c>
      <c r="Z94" s="68"/>
      <c r="AA94" s="57">
        <v>1.3239964930000001</v>
      </c>
      <c r="AB94" s="23">
        <v>8.3603230456745961E-2</v>
      </c>
      <c r="AC94" s="23" t="s">
        <v>154</v>
      </c>
      <c r="AD94" s="65">
        <v>44204</v>
      </c>
    </row>
    <row r="95" spans="1:30" s="5" customFormat="1" ht="15" customHeight="1" x14ac:dyDescent="0.35">
      <c r="A95" s="18"/>
      <c r="B95" s="20" t="s">
        <v>68</v>
      </c>
      <c r="C95" s="19" t="s">
        <v>257</v>
      </c>
      <c r="D95" s="19" t="s">
        <v>227</v>
      </c>
      <c r="E95" s="19" t="s">
        <v>213</v>
      </c>
      <c r="F95" s="19" t="s">
        <v>258</v>
      </c>
      <c r="G95" s="19" t="s">
        <v>214</v>
      </c>
      <c r="H95" s="21">
        <v>1.3999999999999999E-2</v>
      </c>
      <c r="I95" s="68"/>
      <c r="J95" s="22">
        <v>1318</v>
      </c>
      <c r="K95" s="68"/>
      <c r="L95" s="23">
        <v>3.0033526888000001E-2</v>
      </c>
      <c r="M95" s="23">
        <v>0.13092275746000001</v>
      </c>
      <c r="N95" s="23">
        <v>-2.2226178819000002E-2</v>
      </c>
      <c r="O95" s="23">
        <v>-0.34590570720000002</v>
      </c>
      <c r="P95" s="61"/>
      <c r="Q95" s="21">
        <v>0</v>
      </c>
      <c r="R95" s="21">
        <v>0</v>
      </c>
      <c r="S95" s="61"/>
      <c r="T95" s="64">
        <v>138.65221600000001</v>
      </c>
      <c r="U95" s="66" t="s">
        <v>407</v>
      </c>
      <c r="V95" s="68"/>
      <c r="W95" s="64">
        <v>146531.28599999999</v>
      </c>
      <c r="X95" s="64">
        <v>223277.51444999999</v>
      </c>
      <c r="Y95" s="56">
        <v>0.65627426192445237</v>
      </c>
      <c r="Z95" s="68"/>
      <c r="AA95" s="57">
        <v>0</v>
      </c>
      <c r="AB95" s="23">
        <v>0</v>
      </c>
      <c r="AC95" s="23" t="s">
        <v>154</v>
      </c>
      <c r="AD95" s="65">
        <v>42825</v>
      </c>
    </row>
    <row r="96" spans="1:30" s="5" customFormat="1" ht="15" customHeight="1" x14ac:dyDescent="0.35">
      <c r="A96" s="18"/>
      <c r="B96" s="20" t="s">
        <v>60</v>
      </c>
      <c r="C96" s="19" t="s">
        <v>236</v>
      </c>
      <c r="D96" s="19" t="s">
        <v>227</v>
      </c>
      <c r="E96" s="19" t="s">
        <v>213</v>
      </c>
      <c r="F96" s="19" t="s">
        <v>210</v>
      </c>
      <c r="G96" s="19" t="s">
        <v>237</v>
      </c>
      <c r="H96" s="21">
        <v>1.2E-2</v>
      </c>
      <c r="I96" s="68"/>
      <c r="J96" s="22">
        <v>70.34</v>
      </c>
      <c r="K96" s="68"/>
      <c r="L96" s="23">
        <v>2.5392679191999997E-2</v>
      </c>
      <c r="M96" s="23">
        <v>7.9656157303999997E-3</v>
      </c>
      <c r="N96" s="23">
        <v>2.4058883250999998E-2</v>
      </c>
      <c r="O96" s="23">
        <v>-0.22722077994000001</v>
      </c>
      <c r="P96" s="61"/>
      <c r="Q96" s="21">
        <v>7.5680636468999996E-3</v>
      </c>
      <c r="R96" s="21">
        <v>6.1619317030999994E-2</v>
      </c>
      <c r="S96" s="61"/>
      <c r="T96" s="64">
        <v>145.66836566999999</v>
      </c>
      <c r="U96" s="66" t="s">
        <v>407</v>
      </c>
      <c r="V96" s="68"/>
      <c r="W96" s="64">
        <v>127716.05664</v>
      </c>
      <c r="X96" s="64">
        <v>157752.98042000001</v>
      </c>
      <c r="Y96" s="56">
        <v>0.80959520574489308</v>
      </c>
      <c r="Z96" s="68"/>
      <c r="AA96" s="57">
        <v>0.52295319799999995</v>
      </c>
      <c r="AB96" s="23">
        <v>8.9215785840204703E-2</v>
      </c>
      <c r="AC96" s="23" t="s">
        <v>154</v>
      </c>
      <c r="AD96" s="65">
        <v>44204</v>
      </c>
    </row>
    <row r="97" spans="1:30" s="5" customFormat="1" ht="15" customHeight="1" x14ac:dyDescent="0.35">
      <c r="A97" s="18"/>
      <c r="B97" s="20" t="s">
        <v>82</v>
      </c>
      <c r="C97" s="19" t="s">
        <v>278</v>
      </c>
      <c r="D97" s="19" t="s">
        <v>227</v>
      </c>
      <c r="E97" s="19" t="s">
        <v>216</v>
      </c>
      <c r="F97" s="19" t="s">
        <v>222</v>
      </c>
      <c r="G97" s="19" t="s">
        <v>222</v>
      </c>
      <c r="H97" s="21">
        <v>2.7000000000000001E-3</v>
      </c>
      <c r="I97" s="68"/>
      <c r="J97" s="22">
        <v>37.9</v>
      </c>
      <c r="K97" s="68"/>
      <c r="L97" s="23">
        <v>-0.18018143024</v>
      </c>
      <c r="M97" s="23">
        <v>-0.20230772590000001</v>
      </c>
      <c r="N97" s="23">
        <v>-0.17876489708000001</v>
      </c>
      <c r="O97" s="23">
        <v>-0.29886210169999999</v>
      </c>
      <c r="P97" s="61"/>
      <c r="Q97" s="21">
        <v>3.2341526520000001E-3</v>
      </c>
      <c r="R97" s="21">
        <v>7.3005093379000005E-2</v>
      </c>
      <c r="S97" s="61"/>
      <c r="T97" s="64">
        <v>63.093425332999999</v>
      </c>
      <c r="U97" s="66" t="s">
        <v>407</v>
      </c>
      <c r="V97" s="68"/>
      <c r="W97" s="64">
        <v>98323.174100000004</v>
      </c>
      <c r="X97" s="64">
        <v>125593.97769</v>
      </c>
      <c r="Y97" s="56">
        <v>0.78286535635242216</v>
      </c>
      <c r="Z97" s="68"/>
      <c r="AA97" s="57">
        <v>0.15</v>
      </c>
      <c r="AB97" s="23">
        <v>4.7493403693931395E-2</v>
      </c>
      <c r="AC97" s="23" t="s">
        <v>165</v>
      </c>
      <c r="AD97" s="65">
        <v>44195</v>
      </c>
    </row>
    <row r="98" spans="1:30" s="5" customFormat="1" ht="15" customHeight="1" x14ac:dyDescent="0.35">
      <c r="A98" s="18"/>
      <c r="B98" s="20" t="s">
        <v>57</v>
      </c>
      <c r="C98" s="19" t="s">
        <v>232</v>
      </c>
      <c r="D98" s="19" t="s">
        <v>227</v>
      </c>
      <c r="E98" s="19" t="s">
        <v>213</v>
      </c>
      <c r="F98" s="19" t="s">
        <v>222</v>
      </c>
      <c r="G98" s="19" t="s">
        <v>208</v>
      </c>
      <c r="H98" s="21">
        <v>8.0000000000000002E-3</v>
      </c>
      <c r="I98" s="68"/>
      <c r="J98" s="22">
        <v>58.26</v>
      </c>
      <c r="K98" s="68"/>
      <c r="L98" s="23">
        <v>0.20280292405</v>
      </c>
      <c r="M98" s="23">
        <v>4.052062528E-3</v>
      </c>
      <c r="N98" s="23">
        <v>0.19654959950999998</v>
      </c>
      <c r="O98" s="23">
        <v>0.13094583906000001</v>
      </c>
      <c r="P98" s="61"/>
      <c r="Q98" s="21">
        <v>2.6532663316999997E-2</v>
      </c>
      <c r="R98" s="21">
        <v>0.17841269840999999</v>
      </c>
      <c r="S98" s="61"/>
      <c r="T98" s="64">
        <v>1592.7664235</v>
      </c>
      <c r="U98" s="66">
        <v>1.5299999999999999E-3</v>
      </c>
      <c r="V98" s="68"/>
      <c r="W98" s="64">
        <v>140672.84820000001</v>
      </c>
      <c r="X98" s="64">
        <v>180795.57247000001</v>
      </c>
      <c r="Y98" s="56">
        <v>0.77807684269116884</v>
      </c>
      <c r="Z98" s="68"/>
      <c r="AA98" s="57">
        <v>1.32</v>
      </c>
      <c r="AB98" s="23">
        <v>0.27188465499485065</v>
      </c>
      <c r="AC98" s="23" t="s">
        <v>154</v>
      </c>
      <c r="AD98" s="65">
        <v>44195</v>
      </c>
    </row>
    <row r="99" spans="1:30" s="5" customFormat="1" ht="15" customHeight="1" x14ac:dyDescent="0.35">
      <c r="A99" s="18"/>
      <c r="B99" s="20" t="s">
        <v>94</v>
      </c>
      <c r="C99" s="19" t="s">
        <v>297</v>
      </c>
      <c r="D99" s="19" t="s">
        <v>193</v>
      </c>
      <c r="E99" s="19" t="s">
        <v>298</v>
      </c>
      <c r="F99" s="19" t="s">
        <v>225</v>
      </c>
      <c r="G99" s="19" t="s">
        <v>222</v>
      </c>
      <c r="H99" s="21">
        <v>6.0000000000000001E-3</v>
      </c>
      <c r="I99" s="68"/>
      <c r="J99" s="22">
        <v>96.14</v>
      </c>
      <c r="K99" s="68"/>
      <c r="L99" s="23">
        <v>2.2523153554999998E-2</v>
      </c>
      <c r="M99" s="23">
        <v>0.13613889464000001</v>
      </c>
      <c r="N99" s="23">
        <v>2.2523153554999998E-2</v>
      </c>
      <c r="O99" s="23">
        <v>0.12875828066</v>
      </c>
      <c r="P99" s="61"/>
      <c r="Q99" s="21">
        <v>1.0291359681000001E-2</v>
      </c>
      <c r="R99" s="21">
        <v>5.8038517679000007E-2</v>
      </c>
      <c r="S99" s="61"/>
      <c r="T99" s="64">
        <v>44.579475500000001</v>
      </c>
      <c r="U99" s="66" t="s">
        <v>407</v>
      </c>
      <c r="V99" s="68"/>
      <c r="W99" s="64">
        <v>120575.32696999999</v>
      </c>
      <c r="X99" s="64">
        <v>126535.57148</v>
      </c>
      <c r="Y99" s="56">
        <v>0.952896687940892</v>
      </c>
      <c r="Z99" s="68"/>
      <c r="AA99" s="57">
        <v>0.97767916972000002</v>
      </c>
      <c r="AB99" s="23">
        <v>0.12203193297940504</v>
      </c>
      <c r="AC99" s="23" t="s">
        <v>157</v>
      </c>
      <c r="AD99" s="65">
        <v>44200</v>
      </c>
    </row>
    <row r="100" spans="1:30" s="5" customFormat="1" ht="15" customHeight="1" x14ac:dyDescent="0.35">
      <c r="A100" s="18"/>
      <c r="B100" s="20" t="s">
        <v>95</v>
      </c>
      <c r="C100" s="19" t="s">
        <v>299</v>
      </c>
      <c r="D100" s="19" t="s">
        <v>227</v>
      </c>
      <c r="E100" s="19" t="s">
        <v>298</v>
      </c>
      <c r="F100" s="19" t="s">
        <v>210</v>
      </c>
      <c r="G100" s="19" t="s">
        <v>214</v>
      </c>
      <c r="H100" s="21">
        <v>5.0000000000000001E-3</v>
      </c>
      <c r="I100" s="68"/>
      <c r="J100" s="22">
        <v>1946</v>
      </c>
      <c r="K100" s="68"/>
      <c r="L100" s="23">
        <v>-6.5308667090000008E-3</v>
      </c>
      <c r="M100" s="23">
        <v>-5.9135572846999995E-3</v>
      </c>
      <c r="N100" s="23">
        <v>-1.0048461010000001E-2</v>
      </c>
      <c r="O100" s="23">
        <v>-9.4609097715000007E-2</v>
      </c>
      <c r="P100" s="61"/>
      <c r="Q100" s="21">
        <v>5.7762700954000004E-3</v>
      </c>
      <c r="R100" s="21">
        <v>5.8168352015000001E-2</v>
      </c>
      <c r="S100" s="61"/>
      <c r="T100" s="64">
        <v>84.596740834000002</v>
      </c>
      <c r="U100" s="66" t="s">
        <v>407</v>
      </c>
      <c r="V100" s="68"/>
      <c r="W100" s="64">
        <v>115290.77</v>
      </c>
      <c r="X100" s="64">
        <v>132905.92585</v>
      </c>
      <c r="Y100" s="56">
        <v>0.86746147143295349</v>
      </c>
      <c r="Z100" s="68"/>
      <c r="AA100" s="57">
        <v>11.379252087999999</v>
      </c>
      <c r="AB100" s="23">
        <v>7.0170105373072958E-2</v>
      </c>
      <c r="AC100" s="23" t="s">
        <v>154</v>
      </c>
      <c r="AD100" s="65">
        <v>44204</v>
      </c>
    </row>
    <row r="101" spans="1:30" s="5" customFormat="1" ht="15" customHeight="1" x14ac:dyDescent="0.35">
      <c r="A101" s="18"/>
      <c r="B101" s="20" t="s">
        <v>56</v>
      </c>
      <c r="C101" s="19" t="s">
        <v>230</v>
      </c>
      <c r="D101" s="19" t="s">
        <v>227</v>
      </c>
      <c r="E101" s="19" t="s">
        <v>213</v>
      </c>
      <c r="F101" s="19" t="s">
        <v>210</v>
      </c>
      <c r="G101" s="19" t="s">
        <v>231</v>
      </c>
      <c r="H101" s="21">
        <v>2E-3</v>
      </c>
      <c r="I101" s="68"/>
      <c r="J101" s="22">
        <v>30.3</v>
      </c>
      <c r="K101" s="68"/>
      <c r="L101" s="23">
        <v>2.0524100145999998E-3</v>
      </c>
      <c r="M101" s="23">
        <v>5.0508869514E-2</v>
      </c>
      <c r="N101" s="23">
        <v>-1.2540586247000001E-2</v>
      </c>
      <c r="O101" s="23">
        <v>-0.43959251619</v>
      </c>
      <c r="P101" s="61"/>
      <c r="Q101" s="21">
        <v>7.2432513628999991E-3</v>
      </c>
      <c r="R101" s="21">
        <v>3.0900882396000001E-2</v>
      </c>
      <c r="S101" s="61"/>
      <c r="T101" s="64">
        <v>94.845054666999999</v>
      </c>
      <c r="U101" s="66" t="s">
        <v>407</v>
      </c>
      <c r="V101" s="68"/>
      <c r="W101" s="64">
        <v>115505.2665</v>
      </c>
      <c r="X101" s="64">
        <v>300894.22487999999</v>
      </c>
      <c r="Y101" s="56">
        <v>0.38387332474082808</v>
      </c>
      <c r="Z101" s="68"/>
      <c r="AA101" s="57">
        <v>0.220557004</v>
      </c>
      <c r="AB101" s="23">
        <v>8.7349308514851481E-2</v>
      </c>
      <c r="AC101" s="23" t="s">
        <v>154</v>
      </c>
      <c r="AD101" s="65">
        <v>44217</v>
      </c>
    </row>
    <row r="102" spans="1:30" s="5" customFormat="1" ht="15" customHeight="1" x14ac:dyDescent="0.35">
      <c r="A102" s="18"/>
      <c r="B102" s="20" t="s">
        <v>62</v>
      </c>
      <c r="C102" s="19" t="s">
        <v>241</v>
      </c>
      <c r="D102" s="19" t="s">
        <v>227</v>
      </c>
      <c r="E102" s="19" t="s">
        <v>213</v>
      </c>
      <c r="F102" s="19" t="s">
        <v>220</v>
      </c>
      <c r="G102" s="19" t="s">
        <v>220</v>
      </c>
      <c r="H102" s="21">
        <v>3.0000000000000001E-3</v>
      </c>
      <c r="I102" s="68"/>
      <c r="J102" s="22">
        <v>72.5</v>
      </c>
      <c r="K102" s="68"/>
      <c r="L102" s="23">
        <v>-1.7610415671999998E-2</v>
      </c>
      <c r="M102" s="23">
        <v>-6.0411375715999999E-2</v>
      </c>
      <c r="N102" s="23">
        <v>-1.7215670327000002E-2</v>
      </c>
      <c r="O102" s="23">
        <v>-0.17849441064000002</v>
      </c>
      <c r="P102" s="61"/>
      <c r="Q102" s="21">
        <v>1.1915919131999998E-2</v>
      </c>
      <c r="R102" s="21">
        <v>6.1659663865999997E-2</v>
      </c>
      <c r="S102" s="61"/>
      <c r="T102" s="64">
        <v>341.84703582999998</v>
      </c>
      <c r="U102" s="66" t="s">
        <v>407</v>
      </c>
      <c r="V102" s="68"/>
      <c r="W102" s="64">
        <v>102587.5</v>
      </c>
      <c r="X102" s="64">
        <v>128282.75066000001</v>
      </c>
      <c r="Y102" s="56">
        <v>0.79969831853619533</v>
      </c>
      <c r="Z102" s="68"/>
      <c r="AA102" s="57">
        <v>0.89</v>
      </c>
      <c r="AB102" s="23">
        <v>0.1473103448275862</v>
      </c>
      <c r="AC102" s="23" t="s">
        <v>154</v>
      </c>
      <c r="AD102" s="65">
        <v>44195</v>
      </c>
    </row>
    <row r="103" spans="1:30" s="5" customFormat="1" ht="15" customHeight="1" x14ac:dyDescent="0.35">
      <c r="A103" s="18"/>
      <c r="B103" s="20" t="s">
        <v>67</v>
      </c>
      <c r="C103" s="19" t="s">
        <v>256</v>
      </c>
      <c r="D103" s="19" t="s">
        <v>227</v>
      </c>
      <c r="E103" s="19" t="s">
        <v>213</v>
      </c>
      <c r="F103" s="19" t="s">
        <v>222</v>
      </c>
      <c r="G103" s="19" t="s">
        <v>222</v>
      </c>
      <c r="H103" s="21">
        <v>3.0000000000000001E-3</v>
      </c>
      <c r="I103" s="68"/>
      <c r="J103" s="22">
        <v>945</v>
      </c>
      <c r="K103" s="68"/>
      <c r="L103" s="23">
        <v>-5.3095022892999999E-2</v>
      </c>
      <c r="M103" s="23">
        <v>-0.24389243204</v>
      </c>
      <c r="N103" s="23">
        <v>-5.2142402192999995E-2</v>
      </c>
      <c r="O103" s="23">
        <v>-0.22578450842999997</v>
      </c>
      <c r="P103" s="61"/>
      <c r="Q103" s="21">
        <v>6.8660132345E-3</v>
      </c>
      <c r="R103" s="21">
        <v>7.5188536952999999E-2</v>
      </c>
      <c r="S103" s="61"/>
      <c r="T103" s="64">
        <v>143.33128816999999</v>
      </c>
      <c r="U103" s="66" t="s">
        <v>407</v>
      </c>
      <c r="V103" s="68"/>
      <c r="W103" s="64">
        <v>96072.48</v>
      </c>
      <c r="X103" s="64">
        <v>115648.49288999999</v>
      </c>
      <c r="Y103" s="56">
        <v>0.83072833548622305</v>
      </c>
      <c r="Z103" s="68"/>
      <c r="AA103" s="57">
        <v>6.9</v>
      </c>
      <c r="AB103" s="23">
        <v>8.7619047619047624E-2</v>
      </c>
      <c r="AC103" s="23" t="s">
        <v>155</v>
      </c>
      <c r="AD103" s="65">
        <v>44203</v>
      </c>
    </row>
    <row r="104" spans="1:30" s="5" customFormat="1" ht="15" customHeight="1" x14ac:dyDescent="0.35">
      <c r="A104" s="18"/>
      <c r="B104" s="20" t="s">
        <v>97</v>
      </c>
      <c r="C104" s="19" t="s">
        <v>302</v>
      </c>
      <c r="D104" s="19" t="s">
        <v>227</v>
      </c>
      <c r="E104" s="19" t="s">
        <v>301</v>
      </c>
      <c r="F104" s="19" t="s">
        <v>210</v>
      </c>
      <c r="G104" s="19" t="s">
        <v>214</v>
      </c>
      <c r="H104" s="21">
        <v>0.02</v>
      </c>
      <c r="I104" s="68"/>
      <c r="J104" s="22">
        <v>485.8</v>
      </c>
      <c r="K104" s="68"/>
      <c r="L104" s="23">
        <v>2.9589584481000002E-2</v>
      </c>
      <c r="M104" s="23">
        <v>0.14509351410000002</v>
      </c>
      <c r="N104" s="23">
        <v>1.8757218386000002E-2</v>
      </c>
      <c r="O104" s="23">
        <v>0.19470646941999997</v>
      </c>
      <c r="P104" s="61"/>
      <c r="Q104" s="21">
        <v>6.4898848276000003E-3</v>
      </c>
      <c r="R104" s="21">
        <v>7.4427467198000002E-2</v>
      </c>
      <c r="S104" s="61"/>
      <c r="T104" s="64">
        <v>57.443778500000001</v>
      </c>
      <c r="U104" s="66" t="s">
        <v>407</v>
      </c>
      <c r="V104" s="68"/>
      <c r="W104" s="64">
        <v>97160</v>
      </c>
      <c r="X104" s="64">
        <v>60598.06</v>
      </c>
      <c r="Y104" s="56">
        <v>1.6033516584524323</v>
      </c>
      <c r="Z104" s="68"/>
      <c r="AA104" s="57">
        <v>3.0823059000000002</v>
      </c>
      <c r="AB104" s="23">
        <v>7.6137650885137922E-2</v>
      </c>
      <c r="AC104" s="23" t="s">
        <v>164</v>
      </c>
      <c r="AD104" s="65">
        <v>44209</v>
      </c>
    </row>
    <row r="105" spans="1:30" s="5" customFormat="1" ht="15" customHeight="1" x14ac:dyDescent="0.35">
      <c r="A105" s="18"/>
      <c r="B105" s="20" t="s">
        <v>79</v>
      </c>
      <c r="C105" s="19" t="s">
        <v>274</v>
      </c>
      <c r="D105" s="19" t="s">
        <v>227</v>
      </c>
      <c r="E105" s="19" t="s">
        <v>197</v>
      </c>
      <c r="F105" s="19" t="s">
        <v>210</v>
      </c>
      <c r="G105" s="19" t="s">
        <v>0</v>
      </c>
      <c r="H105" s="21">
        <v>7.4644805801792414E-3</v>
      </c>
      <c r="I105" s="68"/>
      <c r="J105" s="22">
        <v>1305.48</v>
      </c>
      <c r="K105" s="68"/>
      <c r="L105" s="23">
        <v>1.6786662091999999E-2</v>
      </c>
      <c r="M105" s="23">
        <v>-1.652420839E-2</v>
      </c>
      <c r="N105" s="23">
        <v>1.3256495148999999E-3</v>
      </c>
      <c r="O105" s="23">
        <v>-0.13505719238</v>
      </c>
      <c r="P105" s="61"/>
      <c r="Q105" s="21">
        <v>4.8295729356000001E-3</v>
      </c>
      <c r="R105" s="21">
        <v>3.7148279975000004E-2</v>
      </c>
      <c r="S105" s="61"/>
      <c r="T105" s="64">
        <v>56.261794332999997</v>
      </c>
      <c r="U105" s="66" t="s">
        <v>407</v>
      </c>
      <c r="V105" s="68"/>
      <c r="W105" s="64">
        <v>85159.071360000002</v>
      </c>
      <c r="X105" s="64">
        <v>100291.50709</v>
      </c>
      <c r="Y105" s="56">
        <v>0.84911548176835761</v>
      </c>
      <c r="Z105" s="68"/>
      <c r="AA105" s="57">
        <v>6.2306803400000002</v>
      </c>
      <c r="AB105" s="23">
        <v>5.7272546557588018E-2</v>
      </c>
      <c r="AC105" s="23" t="s">
        <v>163</v>
      </c>
      <c r="AD105" s="65">
        <v>44216</v>
      </c>
    </row>
    <row r="106" spans="1:30" s="5" customFormat="1" ht="15" customHeight="1" x14ac:dyDescent="0.35">
      <c r="A106" s="18"/>
      <c r="B106" s="20" t="s">
        <v>151</v>
      </c>
      <c r="C106" s="19" t="s">
        <v>276</v>
      </c>
      <c r="D106" s="19" t="s">
        <v>227</v>
      </c>
      <c r="E106" s="19" t="s">
        <v>197</v>
      </c>
      <c r="F106" s="19" t="s">
        <v>210</v>
      </c>
      <c r="G106" s="19" t="s">
        <v>267</v>
      </c>
      <c r="H106" s="21">
        <v>5.5000000000000005E-3</v>
      </c>
      <c r="I106" s="68"/>
      <c r="J106" s="22">
        <v>71.08</v>
      </c>
      <c r="K106" s="68"/>
      <c r="L106" s="23">
        <v>-3.9459459459999999E-2</v>
      </c>
      <c r="M106" s="23">
        <v>-7.7002986625999997E-2</v>
      </c>
      <c r="N106" s="23">
        <v>-5.1887421635999999E-2</v>
      </c>
      <c r="O106" s="23">
        <v>-0.34811607541</v>
      </c>
      <c r="P106" s="61"/>
      <c r="Q106" s="21">
        <v>0</v>
      </c>
      <c r="R106" s="21">
        <v>1.8403806445999999E-2</v>
      </c>
      <c r="S106" s="61"/>
      <c r="T106" s="64">
        <v>22.5349845</v>
      </c>
      <c r="U106" s="66" t="s">
        <v>407</v>
      </c>
      <c r="V106" s="68"/>
      <c r="W106" s="64">
        <v>72554.696760000006</v>
      </c>
      <c r="X106" s="64">
        <v>106836.43468999999</v>
      </c>
      <c r="Y106" s="56">
        <v>0.67911941249749697</v>
      </c>
      <c r="Z106" s="68"/>
      <c r="AA106" s="57">
        <v>0</v>
      </c>
      <c r="AB106" s="23">
        <v>0</v>
      </c>
      <c r="AC106" s="23" t="s">
        <v>163</v>
      </c>
      <c r="AD106" s="65">
        <v>44012</v>
      </c>
    </row>
    <row r="107" spans="1:30" s="5" customFormat="1" ht="15" customHeight="1" x14ac:dyDescent="0.35">
      <c r="A107" s="18"/>
      <c r="B107" s="20" t="s">
        <v>78</v>
      </c>
      <c r="C107" s="19" t="s">
        <v>272</v>
      </c>
      <c r="D107" s="19" t="s">
        <v>227</v>
      </c>
      <c r="E107" s="19" t="s">
        <v>197</v>
      </c>
      <c r="F107" s="19" t="s">
        <v>273</v>
      </c>
      <c r="G107" s="19" t="s">
        <v>245</v>
      </c>
      <c r="H107" s="21">
        <v>2.3E-3</v>
      </c>
      <c r="I107" s="68"/>
      <c r="J107" s="22">
        <v>42</v>
      </c>
      <c r="K107" s="68"/>
      <c r="L107" s="23">
        <v>0.10847517379999999</v>
      </c>
      <c r="M107" s="23">
        <v>0.10415082332</v>
      </c>
      <c r="N107" s="23">
        <v>5.3463998927000003E-2</v>
      </c>
      <c r="O107" s="23">
        <v>-0.37962165939999998</v>
      </c>
      <c r="P107" s="61"/>
      <c r="Q107" s="21">
        <v>1.1267048227E-2</v>
      </c>
      <c r="R107" s="21">
        <v>1.980726557E-2</v>
      </c>
      <c r="S107" s="61"/>
      <c r="T107" s="64">
        <v>27.250967500000002</v>
      </c>
      <c r="U107" s="66" t="s">
        <v>407</v>
      </c>
      <c r="V107" s="68"/>
      <c r="W107" s="64">
        <v>45276</v>
      </c>
      <c r="X107" s="64">
        <v>98008.559169999993</v>
      </c>
      <c r="Y107" s="56">
        <v>0.46195965315097492</v>
      </c>
      <c r="Z107" s="68"/>
      <c r="AA107" s="57">
        <v>0.43152794709999998</v>
      </c>
      <c r="AB107" s="23">
        <v>0.12329369917142856</v>
      </c>
      <c r="AC107" s="23" t="s">
        <v>154</v>
      </c>
      <c r="AD107" s="65">
        <v>44195</v>
      </c>
    </row>
    <row r="108" spans="1:30" s="5" customFormat="1" ht="15" customHeight="1" x14ac:dyDescent="0.35">
      <c r="A108" s="18"/>
      <c r="B108" s="20" t="s">
        <v>90</v>
      </c>
      <c r="C108" s="19" t="s">
        <v>291</v>
      </c>
      <c r="D108" s="19" t="s">
        <v>227</v>
      </c>
      <c r="E108" s="19" t="s">
        <v>285</v>
      </c>
      <c r="F108" s="19" t="s">
        <v>225</v>
      </c>
      <c r="G108" s="19" t="s">
        <v>225</v>
      </c>
      <c r="H108" s="21">
        <v>3.4999999999999996E-3</v>
      </c>
      <c r="I108" s="68"/>
      <c r="J108" s="22">
        <v>360</v>
      </c>
      <c r="K108" s="68"/>
      <c r="L108" s="23">
        <v>-3.2310090855000001E-2</v>
      </c>
      <c r="M108" s="23">
        <v>9.6899590972000012E-3</v>
      </c>
      <c r="N108" s="23">
        <v>-9.5454659664999997E-2</v>
      </c>
      <c r="O108" s="23">
        <v>-9.4129087274999995E-2</v>
      </c>
      <c r="P108" s="61"/>
      <c r="Q108" s="21">
        <v>0</v>
      </c>
      <c r="R108" s="21">
        <v>1.6331731600999998E-2</v>
      </c>
      <c r="S108" s="61"/>
      <c r="T108" s="64">
        <v>3.7755726667</v>
      </c>
      <c r="U108" s="66" t="s">
        <v>407</v>
      </c>
      <c r="V108" s="68"/>
      <c r="W108" s="64">
        <v>19294.919999999998</v>
      </c>
      <c r="X108" s="64">
        <v>39114.441619999998</v>
      </c>
      <c r="Y108" s="56">
        <v>0.49329401624729108</v>
      </c>
      <c r="Z108" s="68"/>
      <c r="AA108" s="57">
        <v>0</v>
      </c>
      <c r="AB108" s="23">
        <v>0</v>
      </c>
      <c r="AC108" s="23" t="s">
        <v>155</v>
      </c>
      <c r="AD108" s="65">
        <v>44134</v>
      </c>
    </row>
    <row r="109" spans="1:30" s="5" customFormat="1" ht="15" customHeight="1" x14ac:dyDescent="0.35">
      <c r="A109" s="18"/>
      <c r="B109" s="20" t="s">
        <v>73</v>
      </c>
      <c r="C109" s="19" t="s">
        <v>264</v>
      </c>
      <c r="D109" s="19" t="s">
        <v>193</v>
      </c>
      <c r="E109" s="19" t="s">
        <v>213</v>
      </c>
      <c r="F109" s="19" t="s">
        <v>244</v>
      </c>
      <c r="G109" s="19" t="s">
        <v>265</v>
      </c>
      <c r="H109" s="21">
        <v>5.0000000000000001E-3</v>
      </c>
      <c r="I109" s="68"/>
      <c r="J109" s="22">
        <v>7.12</v>
      </c>
      <c r="K109" s="68"/>
      <c r="L109" s="23">
        <v>8.4985835692000002E-3</v>
      </c>
      <c r="M109" s="23">
        <v>-3.3921302577999995E-2</v>
      </c>
      <c r="N109" s="23">
        <v>1.1363636364E-2</v>
      </c>
      <c r="O109" s="23">
        <v>-0.41591468416999999</v>
      </c>
      <c r="P109" s="61"/>
      <c r="Q109" s="21">
        <v>0</v>
      </c>
      <c r="R109" s="21">
        <v>0</v>
      </c>
      <c r="S109" s="61"/>
      <c r="T109" s="64">
        <v>28.492001999999999</v>
      </c>
      <c r="U109" s="66" t="s">
        <v>407</v>
      </c>
      <c r="V109" s="68"/>
      <c r="W109" s="64">
        <v>12763.00584</v>
      </c>
      <c r="X109" s="64">
        <v>26976.019489999999</v>
      </c>
      <c r="Y109" s="56">
        <v>0.47312413325958791</v>
      </c>
      <c r="Z109" s="68"/>
      <c r="AA109" s="57">
        <v>0</v>
      </c>
      <c r="AB109" s="23">
        <v>0</v>
      </c>
      <c r="AC109" s="23" t="s">
        <v>154</v>
      </c>
      <c r="AD109" s="65">
        <v>42551</v>
      </c>
    </row>
    <row r="110" spans="1:30" s="5" customFormat="1" ht="15" customHeight="1" x14ac:dyDescent="0.35">
      <c r="A110" s="18"/>
      <c r="B110" s="20" t="s">
        <v>105</v>
      </c>
      <c r="C110" s="19" t="s">
        <v>314</v>
      </c>
      <c r="D110" s="19" t="s">
        <v>193</v>
      </c>
      <c r="E110" s="19" t="s">
        <v>251</v>
      </c>
      <c r="F110" s="19" t="s">
        <v>222</v>
      </c>
      <c r="G110" s="19" t="s">
        <v>222</v>
      </c>
      <c r="H110" s="21">
        <v>7.4999999999999997E-3</v>
      </c>
      <c r="I110" s="68"/>
      <c r="J110" s="22">
        <v>17</v>
      </c>
      <c r="K110" s="68"/>
      <c r="L110" s="23">
        <v>-5.4350036849E-2</v>
      </c>
      <c r="M110" s="23">
        <v>0.16612766464000001</v>
      </c>
      <c r="N110" s="23">
        <v>-6.9852495259999994E-2</v>
      </c>
      <c r="O110" s="23">
        <v>-0.10517701505</v>
      </c>
      <c r="P110" s="61"/>
      <c r="Q110" s="21">
        <v>1.2960511111E-3</v>
      </c>
      <c r="R110" s="21">
        <v>3.9690113664999999E-2</v>
      </c>
      <c r="S110" s="61"/>
      <c r="T110" s="64">
        <v>24.396007999999998</v>
      </c>
      <c r="U110" s="66" t="s">
        <v>407</v>
      </c>
      <c r="V110" s="68"/>
      <c r="W110" s="64">
        <v>8769.0079999999998</v>
      </c>
      <c r="X110" s="64">
        <v>11210.249449999999</v>
      </c>
      <c r="Y110" s="56">
        <v>0.78223129994667517</v>
      </c>
      <c r="Z110" s="68"/>
      <c r="AA110" s="57">
        <v>2.332892E-2</v>
      </c>
      <c r="AB110" s="23">
        <v>1.646747294117647E-2</v>
      </c>
      <c r="AC110" s="23" t="s">
        <v>165</v>
      </c>
      <c r="AD110" s="65">
        <v>44195</v>
      </c>
    </row>
    <row r="111" spans="1:30" s="5" customFormat="1" ht="15" customHeight="1" x14ac:dyDescent="0.35">
      <c r="A111" s="18"/>
      <c r="B111" s="20" t="s">
        <v>184</v>
      </c>
      <c r="C111" s="19" t="s">
        <v>352</v>
      </c>
      <c r="D111" s="19" t="s">
        <v>227</v>
      </c>
      <c r="E111" s="19" t="s">
        <v>293</v>
      </c>
      <c r="F111" s="19" t="s">
        <v>222</v>
      </c>
      <c r="G111" s="19" t="s">
        <v>222</v>
      </c>
      <c r="H111" s="21">
        <v>6.9999999999999993E-3</v>
      </c>
      <c r="I111" s="68"/>
      <c r="J111" s="22">
        <v>154.56</v>
      </c>
      <c r="K111" s="68"/>
      <c r="L111" s="23">
        <v>1.5612640336000001E-2</v>
      </c>
      <c r="M111" s="23">
        <v>-8.0561611348000002E-3</v>
      </c>
      <c r="N111" s="23">
        <v>1.1584527783000001E-2</v>
      </c>
      <c r="O111" s="23">
        <v>-7.0641408478999995E-2</v>
      </c>
      <c r="P111" s="61"/>
      <c r="Q111" s="21">
        <v>6.5931196553000006E-3</v>
      </c>
      <c r="R111" s="21">
        <v>6.7019498607000003E-2</v>
      </c>
      <c r="S111" s="61"/>
      <c r="T111" s="64">
        <v>567.11865717000001</v>
      </c>
      <c r="U111" s="66">
        <v>3.65E-3</v>
      </c>
      <c r="V111" s="68"/>
      <c r="W111" s="64">
        <v>276242.15136000002</v>
      </c>
      <c r="X111" s="64">
        <v>269028.02032000001</v>
      </c>
      <c r="Y111" s="56">
        <v>1.0268155377697052</v>
      </c>
      <c r="Z111" s="68"/>
      <c r="AA111" s="57">
        <v>1.01</v>
      </c>
      <c r="AB111" s="23">
        <v>7.8416149068322991E-2</v>
      </c>
      <c r="AC111" s="23" t="s">
        <v>154</v>
      </c>
      <c r="AD111" s="65">
        <v>44195</v>
      </c>
    </row>
    <row r="112" spans="1:30" s="5" customFormat="1" ht="15" customHeight="1" x14ac:dyDescent="0.35">
      <c r="A112" s="18"/>
      <c r="B112" s="20" t="s">
        <v>378</v>
      </c>
      <c r="C112" s="19" t="s">
        <v>392</v>
      </c>
      <c r="D112" s="19" t="s">
        <v>193</v>
      </c>
      <c r="E112" s="19" t="s">
        <v>251</v>
      </c>
      <c r="F112" s="19" t="s">
        <v>211</v>
      </c>
      <c r="G112" s="19" t="s">
        <v>393</v>
      </c>
      <c r="H112" s="21">
        <v>1.1999999999999999E-2</v>
      </c>
      <c r="I112" s="68"/>
      <c r="J112" s="22">
        <v>152</v>
      </c>
      <c r="K112" s="68"/>
      <c r="L112" s="23">
        <v>5.5987726551000004E-2</v>
      </c>
      <c r="M112" s="23">
        <v>0.19306318408000001</v>
      </c>
      <c r="N112" s="23">
        <v>4.8821199733000004E-2</v>
      </c>
      <c r="O112" s="23">
        <v>0.62008480476999994</v>
      </c>
      <c r="P112" s="61"/>
      <c r="Q112" s="21">
        <v>1.6877348821000001E-2</v>
      </c>
      <c r="R112" s="21">
        <v>0.16069230769000001</v>
      </c>
      <c r="S112" s="61"/>
      <c r="T112" s="64">
        <v>6786.9614448000002</v>
      </c>
      <c r="U112" s="66">
        <v>1.11E-2</v>
      </c>
      <c r="V112" s="68"/>
      <c r="W112" s="64">
        <v>619313.64940999995</v>
      </c>
      <c r="X112" s="64">
        <v>479765.41722</v>
      </c>
      <c r="Y112" s="56">
        <v>1.2908676348508235</v>
      </c>
      <c r="Z112" s="68"/>
      <c r="AA112" s="57">
        <v>2.4700000000000002</v>
      </c>
      <c r="AB112" s="23">
        <v>0.19500000000000001</v>
      </c>
      <c r="AC112" s="23" t="s">
        <v>155</v>
      </c>
      <c r="AD112" s="65">
        <v>44204</v>
      </c>
    </row>
    <row r="113" spans="1:30" s="36" customFormat="1" ht="16.5" customHeight="1" x14ac:dyDescent="0.35">
      <c r="A113" s="24"/>
      <c r="B113" s="25"/>
      <c r="C113" s="26"/>
      <c r="D113" s="26"/>
      <c r="E113" s="27"/>
      <c r="F113" s="27"/>
      <c r="G113" s="27"/>
      <c r="H113" s="27"/>
      <c r="I113" s="29"/>
      <c r="J113" s="28"/>
      <c r="K113" s="29"/>
      <c r="L113" s="28"/>
      <c r="M113" s="27"/>
      <c r="N113" s="27"/>
      <c r="O113" s="30"/>
      <c r="P113" s="29"/>
      <c r="Q113" s="32"/>
      <c r="R113" s="27"/>
      <c r="S113" s="29"/>
      <c r="T113" s="35"/>
      <c r="U113" s="35"/>
      <c r="V113" s="29"/>
      <c r="W113" s="35"/>
      <c r="X113" s="35"/>
      <c r="Y113" s="35"/>
      <c r="Z113" s="29"/>
      <c r="AA113" s="33"/>
      <c r="AB113" s="34"/>
      <c r="AC113" s="34"/>
      <c r="AD113" s="31"/>
    </row>
    <row r="114" spans="1:30" s="46" customFormat="1" ht="15" customHeight="1" x14ac:dyDescent="0.45">
      <c r="A114" s="5"/>
      <c r="B114" s="58" t="s">
        <v>130</v>
      </c>
      <c r="C114" s="38"/>
      <c r="D114" s="38"/>
      <c r="E114" s="37"/>
      <c r="F114" s="37"/>
      <c r="G114" s="39"/>
      <c r="H114" s="39"/>
      <c r="I114"/>
      <c r="J114" s="40"/>
      <c r="K114"/>
      <c r="L114" s="40"/>
      <c r="M114" s="41"/>
      <c r="N114" s="41"/>
      <c r="O114" s="41"/>
      <c r="P114"/>
      <c r="Q114" s="42"/>
      <c r="R114" s="42"/>
      <c r="S114"/>
      <c r="T114" s="45"/>
      <c r="U114" s="45"/>
      <c r="V114"/>
      <c r="W114" s="45"/>
      <c r="X114" s="45"/>
      <c r="Y114" s="45"/>
      <c r="Z114"/>
      <c r="AA114" s="43"/>
      <c r="AB114" s="43"/>
      <c r="AC114" s="43"/>
      <c r="AD114" s="44"/>
    </row>
    <row r="115" spans="1:30" s="46" customFormat="1" ht="15" customHeight="1" x14ac:dyDescent="0.45">
      <c r="A115" s="5"/>
      <c r="B115" s="58" t="s">
        <v>131</v>
      </c>
      <c r="C115" s="38"/>
      <c r="D115" s="38"/>
      <c r="E115" s="37"/>
      <c r="F115" s="37"/>
      <c r="G115" s="39"/>
      <c r="H115" s="39"/>
      <c r="I115"/>
      <c r="J115" s="40"/>
      <c r="K115"/>
      <c r="L115" s="40"/>
      <c r="M115" s="41"/>
      <c r="N115" s="41"/>
      <c r="O115" s="41"/>
      <c r="P115"/>
      <c r="Q115" s="42"/>
      <c r="R115" s="42"/>
      <c r="S115"/>
      <c r="T115" s="45"/>
      <c r="U115" s="45"/>
      <c r="V115"/>
      <c r="W115" s="45"/>
      <c r="X115" s="45"/>
      <c r="Y115" s="45"/>
      <c r="Z115"/>
      <c r="AA115" s="43"/>
      <c r="AB115" s="43"/>
      <c r="AC115" s="43"/>
      <c r="AD115" s="44"/>
    </row>
    <row r="116" spans="1:30" s="46" customFormat="1" ht="15" customHeight="1" x14ac:dyDescent="0.45">
      <c r="A116" s="5"/>
      <c r="B116" s="58" t="s">
        <v>132</v>
      </c>
      <c r="C116" s="38"/>
      <c r="D116" s="38"/>
      <c r="E116" s="37"/>
      <c r="F116" s="37"/>
      <c r="G116" s="39"/>
      <c r="H116" s="39"/>
      <c r="I116"/>
      <c r="J116" s="40"/>
      <c r="K116"/>
      <c r="L116" s="40"/>
      <c r="M116" s="41"/>
      <c r="N116" s="41"/>
      <c r="O116" s="41"/>
      <c r="P116"/>
      <c r="Q116" s="42"/>
      <c r="R116" s="42"/>
      <c r="S116"/>
      <c r="T116" s="45"/>
      <c r="U116" s="45"/>
      <c r="V116"/>
      <c r="W116" s="45"/>
      <c r="X116" s="45"/>
      <c r="Y116" s="45"/>
      <c r="Z116"/>
      <c r="AA116" s="43"/>
      <c r="AB116" s="43"/>
      <c r="AC116" s="43"/>
      <c r="AD116" s="44"/>
    </row>
    <row r="117" spans="1:30" s="46" customFormat="1" ht="15" customHeight="1" x14ac:dyDescent="0.45">
      <c r="A117" s="5"/>
      <c r="B117" s="59" t="s">
        <v>133</v>
      </c>
      <c r="C117" s="38"/>
      <c r="D117" s="38"/>
      <c r="E117" s="37"/>
      <c r="F117" s="37"/>
      <c r="G117" s="37"/>
      <c r="H117" s="39"/>
      <c r="I117"/>
      <c r="J117" s="40"/>
      <c r="K117"/>
      <c r="L117" s="40"/>
      <c r="M117" s="41"/>
      <c r="N117" s="41"/>
      <c r="O117" s="41"/>
      <c r="P117"/>
      <c r="Q117" s="42"/>
      <c r="R117" s="42"/>
      <c r="S117"/>
      <c r="T117" s="45"/>
      <c r="U117" s="45"/>
      <c r="V117"/>
      <c r="W117" s="45"/>
      <c r="X117" s="45"/>
      <c r="Y117" s="45"/>
      <c r="Z117"/>
      <c r="AA117" s="43"/>
      <c r="AB117" s="43"/>
      <c r="AC117" s="43"/>
      <c r="AD117" s="44"/>
    </row>
    <row r="118" spans="1:30" s="5" customFormat="1" ht="16.5" customHeight="1" x14ac:dyDescent="0.45">
      <c r="B118" s="59" t="s">
        <v>134</v>
      </c>
      <c r="C118" s="38"/>
      <c r="D118" s="38"/>
      <c r="E118" s="37"/>
      <c r="F118" s="37"/>
      <c r="G118" s="37"/>
      <c r="H118" s="39"/>
      <c r="I118"/>
      <c r="J118" s="40"/>
      <c r="K118"/>
      <c r="L118" s="40"/>
      <c r="M118" s="41"/>
      <c r="N118" s="41"/>
      <c r="O118" s="41"/>
      <c r="P118"/>
      <c r="Q118" s="42"/>
      <c r="R118" s="42"/>
      <c r="S118"/>
      <c r="T118" s="45"/>
      <c r="U118" s="45"/>
      <c r="V118"/>
      <c r="W118" s="45"/>
      <c r="X118" s="45"/>
      <c r="Y118" s="45"/>
      <c r="Z118"/>
      <c r="AA118" s="43"/>
      <c r="AB118" s="43"/>
      <c r="AC118" s="43"/>
      <c r="AD118" s="44"/>
    </row>
    <row r="119" spans="1:30" s="5" customFormat="1" ht="16.5" customHeight="1" x14ac:dyDescent="0.45">
      <c r="B119" s="58" t="s">
        <v>135</v>
      </c>
      <c r="C119" s="38"/>
      <c r="D119" s="38"/>
      <c r="E119" s="37"/>
      <c r="F119" s="37"/>
      <c r="G119" s="37"/>
      <c r="H119" s="39"/>
      <c r="I119"/>
      <c r="J119" s="40"/>
      <c r="K119"/>
      <c r="L119" s="40"/>
      <c r="M119" s="41"/>
      <c r="N119" s="41"/>
      <c r="O119" s="41"/>
      <c r="P119"/>
      <c r="Q119" s="42"/>
      <c r="R119" s="42"/>
      <c r="S119"/>
      <c r="T119" s="45"/>
      <c r="U119" s="45"/>
      <c r="V119"/>
      <c r="W119" s="45"/>
      <c r="X119" s="45"/>
      <c r="Y119" s="45"/>
      <c r="Z119"/>
      <c r="AA119" s="43"/>
      <c r="AB119" s="43"/>
      <c r="AC119" s="43"/>
      <c r="AD119" s="44"/>
    </row>
    <row r="120" spans="1:30" s="5" customFormat="1" ht="16.5" customHeight="1" x14ac:dyDescent="0.45">
      <c r="B120" s="58" t="s">
        <v>136</v>
      </c>
      <c r="C120" s="38"/>
      <c r="D120" s="38"/>
      <c r="E120" s="37"/>
      <c r="F120" s="37"/>
      <c r="G120" s="37"/>
      <c r="H120" s="39"/>
      <c r="I120"/>
      <c r="J120" s="40"/>
      <c r="K120"/>
      <c r="L120" s="40"/>
      <c r="M120" s="47"/>
      <c r="N120" s="47"/>
      <c r="O120" s="47"/>
      <c r="P120"/>
      <c r="Q120" s="48"/>
      <c r="R120" s="48"/>
      <c r="S120"/>
      <c r="T120" s="45"/>
      <c r="U120" s="45"/>
      <c r="V120"/>
      <c r="W120" s="45"/>
      <c r="X120" s="45"/>
      <c r="Y120" s="45"/>
      <c r="Z120"/>
      <c r="AA120" s="49"/>
      <c r="AB120" s="49"/>
      <c r="AC120" s="49"/>
      <c r="AD120" s="44"/>
    </row>
    <row r="121" spans="1:30" s="5" customFormat="1" ht="16.5" customHeight="1" x14ac:dyDescent="0.45">
      <c r="B121" s="58" t="s">
        <v>137</v>
      </c>
      <c r="C121" s="38"/>
      <c r="D121" s="38"/>
      <c r="E121" s="37"/>
      <c r="F121" s="37"/>
      <c r="G121" s="37"/>
      <c r="H121" s="39"/>
      <c r="I121"/>
      <c r="J121" s="40"/>
      <c r="K121"/>
      <c r="L121" s="40"/>
      <c r="M121" s="41"/>
      <c r="N121" s="41"/>
      <c r="O121" s="41"/>
      <c r="P121"/>
      <c r="Q121" s="42"/>
      <c r="R121" s="42"/>
      <c r="S121"/>
      <c r="T121" s="45"/>
      <c r="U121" s="45"/>
      <c r="V121"/>
      <c r="W121" s="45"/>
      <c r="X121" s="45"/>
      <c r="Y121" s="45"/>
      <c r="Z121"/>
      <c r="AA121" s="43"/>
      <c r="AB121" s="43"/>
      <c r="AC121" s="43"/>
      <c r="AD121" s="44"/>
    </row>
    <row r="122" spans="1:30" x14ac:dyDescent="0.35">
      <c r="B122" s="58" t="s">
        <v>138</v>
      </c>
      <c r="C122" s="50"/>
      <c r="D122" s="50"/>
      <c r="E122" s="29"/>
      <c r="F122" s="29"/>
      <c r="G122" s="29"/>
      <c r="H122" s="29"/>
      <c r="J122" s="29"/>
      <c r="L122" s="29"/>
      <c r="M122" s="29"/>
      <c r="N122" s="29"/>
      <c r="O122" s="29"/>
      <c r="Q122" s="29"/>
      <c r="R122" s="29"/>
      <c r="T122" s="29"/>
      <c r="U122" s="29"/>
      <c r="W122" s="29"/>
      <c r="X122" s="29"/>
      <c r="Y122" s="29"/>
      <c r="AA122" s="29"/>
      <c r="AB122" s="29"/>
      <c r="AC122" s="29"/>
      <c r="AD122" s="29"/>
    </row>
    <row r="123" spans="1:30" x14ac:dyDescent="0.35">
      <c r="B123" s="58" t="s">
        <v>139</v>
      </c>
      <c r="C123" s="50"/>
      <c r="D123" s="50"/>
      <c r="E123" s="29"/>
      <c r="F123" s="29"/>
      <c r="G123" s="29"/>
      <c r="H123" s="29"/>
      <c r="J123" s="29"/>
      <c r="L123" s="29"/>
      <c r="M123" s="29"/>
      <c r="N123" s="29"/>
      <c r="O123" s="29"/>
      <c r="Q123" s="29"/>
      <c r="R123" s="29"/>
      <c r="T123" s="29"/>
      <c r="U123" s="29"/>
      <c r="W123" s="29"/>
      <c r="X123" s="29"/>
      <c r="Y123" s="29"/>
      <c r="AA123" s="29"/>
      <c r="AB123" s="29"/>
      <c r="AC123" s="29"/>
      <c r="AD123" s="29"/>
    </row>
    <row r="124" spans="1:30" x14ac:dyDescent="0.35">
      <c r="B124" s="59" t="s">
        <v>140</v>
      </c>
      <c r="C124" s="50"/>
      <c r="D124" s="50"/>
      <c r="E124" s="29"/>
      <c r="F124" s="29"/>
      <c r="G124" s="29"/>
      <c r="H124" s="29"/>
      <c r="J124" s="29"/>
      <c r="L124" s="29"/>
      <c r="M124" s="29"/>
      <c r="N124" s="29"/>
      <c r="O124" s="29"/>
      <c r="Q124" s="29"/>
      <c r="R124" s="29"/>
      <c r="T124" s="29"/>
      <c r="U124" s="29"/>
      <c r="W124" s="29"/>
      <c r="X124" s="29"/>
      <c r="Y124" s="29"/>
      <c r="AA124" s="29"/>
      <c r="AB124" s="29"/>
      <c r="AC124" s="29"/>
      <c r="AD124" s="29"/>
    </row>
    <row r="125" spans="1:30" x14ac:dyDescent="0.35">
      <c r="B125" s="58" t="s">
        <v>141</v>
      </c>
      <c r="C125" s="50"/>
      <c r="D125" s="50"/>
      <c r="E125" s="29"/>
      <c r="F125" s="29"/>
      <c r="G125" s="29"/>
      <c r="H125" s="29"/>
      <c r="J125" s="29"/>
      <c r="L125" s="29"/>
      <c r="M125" s="29"/>
      <c r="N125" s="29"/>
      <c r="O125" s="29"/>
      <c r="Q125" s="29"/>
      <c r="R125" s="29"/>
      <c r="T125" s="29"/>
      <c r="U125" s="29"/>
      <c r="W125" s="29"/>
      <c r="X125" s="29"/>
      <c r="Y125" s="29"/>
      <c r="AA125" s="29"/>
      <c r="AB125" s="29"/>
      <c r="AC125" s="29"/>
      <c r="AD125" s="29"/>
    </row>
    <row r="126" spans="1:30" s="68" customFormat="1" x14ac:dyDescent="0.35">
      <c r="B126" s="58" t="s">
        <v>399</v>
      </c>
      <c r="C126" s="50"/>
      <c r="D126" s="50"/>
      <c r="E126" s="29"/>
      <c r="F126" s="29"/>
      <c r="G126" s="29"/>
      <c r="H126" s="29"/>
      <c r="J126" s="29"/>
      <c r="L126" s="29"/>
      <c r="M126" s="29"/>
      <c r="N126" s="29"/>
      <c r="O126" s="29"/>
      <c r="Q126" s="29"/>
      <c r="R126" s="29"/>
      <c r="T126" s="29"/>
      <c r="U126" s="29"/>
      <c r="W126" s="29"/>
      <c r="X126" s="29"/>
      <c r="Y126" s="29"/>
      <c r="AA126" s="29"/>
      <c r="AB126" s="29"/>
      <c r="AC126" s="29"/>
      <c r="AD126" s="29"/>
    </row>
    <row r="127" spans="1:30" x14ac:dyDescent="0.35">
      <c r="B127" s="58"/>
      <c r="C127" s="50"/>
      <c r="D127" s="50"/>
      <c r="E127" s="29"/>
      <c r="F127" s="29"/>
      <c r="G127" s="29"/>
      <c r="H127" s="29"/>
      <c r="J127" s="29"/>
      <c r="L127" s="29"/>
      <c r="M127" s="29"/>
      <c r="N127" s="29"/>
      <c r="O127" s="29"/>
      <c r="Q127" s="29"/>
      <c r="R127" s="29"/>
      <c r="T127" s="29"/>
      <c r="U127" s="29"/>
      <c r="W127" s="29"/>
      <c r="X127" s="29"/>
      <c r="Y127" s="29"/>
      <c r="AA127" s="29"/>
      <c r="AB127" s="29"/>
      <c r="AC127" s="29"/>
      <c r="AD127" s="29"/>
    </row>
    <row r="128" spans="1:30" x14ac:dyDescent="0.35">
      <c r="B128" s="59" t="s">
        <v>142</v>
      </c>
      <c r="C128" s="50"/>
      <c r="D128" s="50"/>
      <c r="E128" s="29"/>
      <c r="F128" s="29"/>
      <c r="G128" s="29"/>
      <c r="H128" s="29"/>
      <c r="J128" s="29"/>
      <c r="L128" s="29"/>
      <c r="M128" s="29"/>
      <c r="N128" s="29"/>
      <c r="O128" s="29"/>
      <c r="Q128" s="29"/>
      <c r="R128" s="29"/>
      <c r="T128" s="29"/>
      <c r="U128" s="29"/>
      <c r="W128" s="29"/>
      <c r="X128" s="29"/>
      <c r="Y128" s="29"/>
      <c r="AA128" s="29"/>
      <c r="AB128" s="29"/>
      <c r="AC128" s="29"/>
      <c r="AD128" s="29"/>
    </row>
    <row r="129" spans="2:30" x14ac:dyDescent="0.35">
      <c r="B129" s="59" t="s">
        <v>368</v>
      </c>
      <c r="C129" s="50"/>
      <c r="D129" s="50"/>
      <c r="E129" s="29"/>
      <c r="F129" s="29"/>
      <c r="G129" s="29"/>
      <c r="H129" s="29"/>
      <c r="J129" s="29"/>
      <c r="L129" s="29"/>
      <c r="M129" s="29"/>
      <c r="N129" s="29"/>
      <c r="O129" s="29"/>
      <c r="Q129" s="29"/>
      <c r="R129" s="29"/>
      <c r="T129" s="29"/>
      <c r="U129" s="29"/>
      <c r="W129" s="29"/>
      <c r="X129" s="29"/>
      <c r="Y129" s="29"/>
      <c r="AA129" s="29"/>
      <c r="AB129" s="29"/>
      <c r="AC129" s="29"/>
      <c r="AD129" s="29"/>
    </row>
    <row r="130" spans="2:30" x14ac:dyDescent="0.35"/>
    <row r="131" spans="2:30" x14ac:dyDescent="0.35"/>
    <row r="132" spans="2:30" x14ac:dyDescent="0.35"/>
    <row r="133" spans="2:30" x14ac:dyDescent="0.35"/>
    <row r="134" spans="2:30" x14ac:dyDescent="0.35"/>
    <row r="135" spans="2:30" x14ac:dyDescent="0.35"/>
    <row r="136" spans="2:30" x14ac:dyDescent="0.35"/>
    <row r="137" spans="2:30" x14ac:dyDescent="0.35"/>
    <row r="138" spans="2:30" x14ac:dyDescent="0.35"/>
    <row r="139" spans="2:30" x14ac:dyDescent="0.35"/>
    <row r="140" spans="2:30" x14ac:dyDescent="0.35"/>
    <row r="141" spans="2:30" x14ac:dyDescent="0.35"/>
    <row r="142" spans="2:30" x14ac:dyDescent="0.35"/>
    <row r="143" spans="2:30" x14ac:dyDescent="0.35"/>
    <row r="144" spans="2:30" x14ac:dyDescent="0.35"/>
    <row r="145" x14ac:dyDescent="0.35"/>
    <row r="146" x14ac:dyDescent="0.35"/>
    <row r="147" x14ac:dyDescent="0.35"/>
    <row r="148" x14ac:dyDescent="0.35"/>
    <row r="149" x14ac:dyDescent="0.35"/>
    <row r="150" x14ac:dyDescent="0.35"/>
    <row r="151" x14ac:dyDescent="0.35"/>
    <row r="152" x14ac:dyDescent="0.35"/>
    <row r="153" x14ac:dyDescent="0.35"/>
    <row r="154" x14ac:dyDescent="0.35"/>
    <row r="155" x14ac:dyDescent="0.35"/>
    <row r="156" x14ac:dyDescent="0.35"/>
    <row r="157" x14ac:dyDescent="0.35"/>
    <row r="158" x14ac:dyDescent="0.35"/>
    <row r="159" x14ac:dyDescent="0.35"/>
    <row r="160" x14ac:dyDescent="0.35"/>
    <row r="161" x14ac:dyDescent="0.35"/>
    <row r="162" x14ac:dyDescent="0.35"/>
    <row r="163" x14ac:dyDescent="0.35"/>
    <row r="164" x14ac:dyDescent="0.35"/>
    <row r="165" x14ac:dyDescent="0.35"/>
    <row r="166" x14ac:dyDescent="0.35"/>
    <row r="167" x14ac:dyDescent="0.35"/>
    <row r="168" x14ac:dyDescent="0.35"/>
    <row r="169" x14ac:dyDescent="0.35"/>
    <row r="170" x14ac:dyDescent="0.35"/>
    <row r="171" x14ac:dyDescent="0.35"/>
    <row r="172" x14ac:dyDescent="0.35"/>
    <row r="173" x14ac:dyDescent="0.35"/>
    <row r="174" x14ac:dyDescent="0.35"/>
    <row r="175" x14ac:dyDescent="0.35"/>
    <row r="176" x14ac:dyDescent="0.35"/>
    <row r="177" x14ac:dyDescent="0.35"/>
    <row r="178" x14ac:dyDescent="0.35"/>
    <row r="179" x14ac:dyDescent="0.35"/>
    <row r="180" x14ac:dyDescent="0.35"/>
    <row r="181" x14ac:dyDescent="0.35"/>
    <row r="182" x14ac:dyDescent="0.35"/>
    <row r="183" x14ac:dyDescent="0.35"/>
    <row r="184" x14ac:dyDescent="0.35"/>
    <row r="185" x14ac:dyDescent="0.35"/>
    <row r="186" x14ac:dyDescent="0.35"/>
    <row r="187" x14ac:dyDescent="0.35"/>
    <row r="188" x14ac:dyDescent="0.35"/>
    <row r="189" x14ac:dyDescent="0.35"/>
    <row r="190" x14ac:dyDescent="0.35"/>
    <row r="191" x14ac:dyDescent="0.35"/>
    <row r="192" x14ac:dyDescent="0.35"/>
    <row r="193" x14ac:dyDescent="0.35"/>
    <row r="194" x14ac:dyDescent="0.35"/>
    <row r="195" x14ac:dyDescent="0.35"/>
    <row r="196" x14ac:dyDescent="0.35"/>
    <row r="197" x14ac:dyDescent="0.35"/>
    <row r="198" x14ac:dyDescent="0.35"/>
    <row r="199" x14ac:dyDescent="0.35"/>
    <row r="200" x14ac:dyDescent="0.35"/>
    <row r="201" x14ac:dyDescent="0.35"/>
    <row r="202" x14ac:dyDescent="0.35"/>
    <row r="203" x14ac:dyDescent="0.35"/>
    <row r="204" x14ac:dyDescent="0.35"/>
    <row r="205" x14ac:dyDescent="0.35"/>
    <row r="206" x14ac:dyDescent="0.35"/>
    <row r="207" x14ac:dyDescent="0.35"/>
    <row r="208" x14ac:dyDescent="0.35"/>
    <row r="209" x14ac:dyDescent="0.35"/>
    <row r="210" x14ac:dyDescent="0.35"/>
    <row r="211" x14ac:dyDescent="0.35"/>
    <row r="212" x14ac:dyDescent="0.35"/>
    <row r="213" x14ac:dyDescent="0.35"/>
    <row r="214" x14ac:dyDescent="0.35"/>
    <row r="215" x14ac:dyDescent="0.35"/>
    <row r="216" x14ac:dyDescent="0.35"/>
    <row r="217" x14ac:dyDescent="0.35"/>
    <row r="218" x14ac:dyDescent="0.35"/>
    <row r="219" x14ac:dyDescent="0.35"/>
    <row r="220" x14ac:dyDescent="0.35"/>
    <row r="221" x14ac:dyDescent="0.35"/>
    <row r="222" x14ac:dyDescent="0.35"/>
    <row r="223" x14ac:dyDescent="0.35"/>
    <row r="224" x14ac:dyDescent="0.35"/>
    <row r="225" x14ac:dyDescent="0.35"/>
    <row r="226" x14ac:dyDescent="0.35"/>
    <row r="227" x14ac:dyDescent="0.35"/>
    <row r="228" x14ac:dyDescent="0.35"/>
    <row r="229" x14ac:dyDescent="0.35"/>
    <row r="230" x14ac:dyDescent="0.35"/>
    <row r="231" x14ac:dyDescent="0.35"/>
    <row r="232" x14ac:dyDescent="0.35"/>
    <row r="233" x14ac:dyDescent="0.35"/>
    <row r="234" x14ac:dyDescent="0.35"/>
    <row r="235" x14ac:dyDescent="0.35"/>
    <row r="236" x14ac:dyDescent="0.35"/>
    <row r="237" x14ac:dyDescent="0.35"/>
    <row r="238" x14ac:dyDescent="0.35"/>
    <row r="239" x14ac:dyDescent="0.35"/>
    <row r="240" x14ac:dyDescent="0.35"/>
    <row r="241" x14ac:dyDescent="0.35"/>
    <row r="242" x14ac:dyDescent="0.35"/>
    <row r="243" x14ac:dyDescent="0.35"/>
    <row r="244" x14ac:dyDescent="0.35"/>
    <row r="245" x14ac:dyDescent="0.35"/>
    <row r="246" x14ac:dyDescent="0.35"/>
    <row r="247" x14ac:dyDescent="0.35"/>
    <row r="248" x14ac:dyDescent="0.35"/>
    <row r="249" x14ac:dyDescent="0.35"/>
    <row r="250" x14ac:dyDescent="0.35"/>
    <row r="251" x14ac:dyDescent="0.35"/>
    <row r="252" x14ac:dyDescent="0.35"/>
    <row r="253" x14ac:dyDescent="0.35"/>
    <row r="254" x14ac:dyDescent="0.35"/>
    <row r="255" x14ac:dyDescent="0.35"/>
    <row r="256" x14ac:dyDescent="0.35"/>
    <row r="257" x14ac:dyDescent="0.35"/>
    <row r="258" x14ac:dyDescent="0.35"/>
    <row r="259" x14ac:dyDescent="0.35"/>
    <row r="260" x14ac:dyDescent="0.35"/>
    <row r="261" x14ac:dyDescent="0.35"/>
    <row r="262" x14ac:dyDescent="0.35"/>
    <row r="263" x14ac:dyDescent="0.35"/>
    <row r="264" x14ac:dyDescent="0.35"/>
    <row r="265" x14ac:dyDescent="0.35"/>
    <row r="266" x14ac:dyDescent="0.35"/>
    <row r="267" x14ac:dyDescent="0.35"/>
    <row r="268" x14ac:dyDescent="0.35"/>
    <row r="269" x14ac:dyDescent="0.35"/>
    <row r="270" x14ac:dyDescent="0.35"/>
    <row r="271" x14ac:dyDescent="0.35"/>
    <row r="272" x14ac:dyDescent="0.35"/>
    <row r="273" x14ac:dyDescent="0.35"/>
    <row r="274" x14ac:dyDescent="0.35"/>
    <row r="275" x14ac:dyDescent="0.35"/>
    <row r="276" x14ac:dyDescent="0.35"/>
    <row r="277" x14ac:dyDescent="0.35"/>
    <row r="278" x14ac:dyDescent="0.35"/>
    <row r="279" x14ac:dyDescent="0.35"/>
    <row r="280" x14ac:dyDescent="0.35"/>
    <row r="281" x14ac:dyDescent="0.35"/>
    <row r="282" x14ac:dyDescent="0.35"/>
    <row r="283" x14ac:dyDescent="0.35"/>
    <row r="284" x14ac:dyDescent="0.35"/>
    <row r="285" x14ac:dyDescent="0.35"/>
    <row r="286" x14ac:dyDescent="0.35"/>
    <row r="287" x14ac:dyDescent="0.35"/>
    <row r="288" x14ac:dyDescent="0.35"/>
    <row r="289" x14ac:dyDescent="0.35"/>
    <row r="290" x14ac:dyDescent="0.35"/>
    <row r="291" x14ac:dyDescent="0.35"/>
    <row r="292" x14ac:dyDescent="0.35"/>
    <row r="293" x14ac:dyDescent="0.35"/>
    <row r="294" x14ac:dyDescent="0.35"/>
    <row r="295" x14ac:dyDescent="0.35"/>
    <row r="296" x14ac:dyDescent="0.35"/>
    <row r="297" x14ac:dyDescent="0.35"/>
    <row r="298" x14ac:dyDescent="0.35"/>
    <row r="299" x14ac:dyDescent="0.35"/>
    <row r="300" x14ac:dyDescent="0.35"/>
    <row r="301" x14ac:dyDescent="0.35"/>
    <row r="302" x14ac:dyDescent="0.35"/>
    <row r="303" x14ac:dyDescent="0.35"/>
    <row r="304" x14ac:dyDescent="0.35"/>
    <row r="305" x14ac:dyDescent="0.35"/>
    <row r="306" x14ac:dyDescent="0.35"/>
    <row r="307" x14ac:dyDescent="0.35"/>
    <row r="308" x14ac:dyDescent="0.35"/>
    <row r="309" x14ac:dyDescent="0.35"/>
    <row r="310" x14ac:dyDescent="0.35"/>
    <row r="311" x14ac:dyDescent="0.35"/>
    <row r="312" x14ac:dyDescent="0.35"/>
    <row r="313" x14ac:dyDescent="0.35"/>
    <row r="314" x14ac:dyDescent="0.35"/>
    <row r="315" x14ac:dyDescent="0.35"/>
    <row r="316" x14ac:dyDescent="0.35"/>
    <row r="317" x14ac:dyDescent="0.35"/>
    <row r="318" x14ac:dyDescent="0.35"/>
    <row r="319" x14ac:dyDescent="0.35"/>
    <row r="320" x14ac:dyDescent="0.35"/>
    <row r="321" x14ac:dyDescent="0.35"/>
    <row r="322" x14ac:dyDescent="0.35"/>
    <row r="323" x14ac:dyDescent="0.35"/>
    <row r="324" x14ac:dyDescent="0.35"/>
    <row r="325" x14ac:dyDescent="0.35"/>
    <row r="326" x14ac:dyDescent="0.35"/>
    <row r="327" x14ac:dyDescent="0.35"/>
    <row r="328" x14ac:dyDescent="0.35"/>
    <row r="329" x14ac:dyDescent="0.35"/>
    <row r="330" x14ac:dyDescent="0.35"/>
    <row r="331" x14ac:dyDescent="0.35"/>
    <row r="332" x14ac:dyDescent="0.35"/>
    <row r="333" x14ac:dyDescent="0.35"/>
    <row r="334" x14ac:dyDescent="0.35"/>
    <row r="335" x14ac:dyDescent="0.35"/>
    <row r="336" x14ac:dyDescent="0.35"/>
    <row r="337" x14ac:dyDescent="0.35"/>
    <row r="338" x14ac:dyDescent="0.35"/>
    <row r="339" x14ac:dyDescent="0.35"/>
    <row r="340" x14ac:dyDescent="0.35"/>
    <row r="341" x14ac:dyDescent="0.35"/>
    <row r="342" x14ac:dyDescent="0.35"/>
    <row r="343" x14ac:dyDescent="0.35"/>
    <row r="344" x14ac:dyDescent="0.35"/>
    <row r="345" x14ac:dyDescent="0.35"/>
    <row r="346" x14ac:dyDescent="0.35"/>
    <row r="347" x14ac:dyDescent="0.35"/>
    <row r="348" x14ac:dyDescent="0.35"/>
    <row r="349" x14ac:dyDescent="0.35"/>
    <row r="350" x14ac:dyDescent="0.35"/>
    <row r="351" x14ac:dyDescent="0.35"/>
    <row r="352" x14ac:dyDescent="0.35"/>
    <row r="353" x14ac:dyDescent="0.35"/>
    <row r="354" x14ac:dyDescent="0.35"/>
    <row r="355" x14ac:dyDescent="0.35"/>
    <row r="356" x14ac:dyDescent="0.35"/>
    <row r="357" x14ac:dyDescent="0.35"/>
    <row r="358" x14ac:dyDescent="0.35"/>
    <row r="359" x14ac:dyDescent="0.35"/>
    <row r="360" x14ac:dyDescent="0.35"/>
    <row r="361" x14ac:dyDescent="0.35"/>
    <row r="362" x14ac:dyDescent="0.35"/>
    <row r="363" x14ac:dyDescent="0.35"/>
    <row r="364" x14ac:dyDescent="0.35"/>
    <row r="365" x14ac:dyDescent="0.35"/>
    <row r="366" x14ac:dyDescent="0.35"/>
    <row r="367" x14ac:dyDescent="0.35"/>
    <row r="368" x14ac:dyDescent="0.35"/>
    <row r="369" x14ac:dyDescent="0.35"/>
    <row r="370" x14ac:dyDescent="0.35"/>
    <row r="371" x14ac:dyDescent="0.35"/>
    <row r="372" x14ac:dyDescent="0.35"/>
    <row r="373" x14ac:dyDescent="0.35"/>
    <row r="374" x14ac:dyDescent="0.35"/>
    <row r="375" x14ac:dyDescent="0.35"/>
    <row r="376" x14ac:dyDescent="0.35"/>
    <row r="377" x14ac:dyDescent="0.35"/>
    <row r="378" x14ac:dyDescent="0.35"/>
    <row r="379" x14ac:dyDescent="0.35"/>
    <row r="380" x14ac:dyDescent="0.35"/>
    <row r="381" x14ac:dyDescent="0.35"/>
    <row r="382" x14ac:dyDescent="0.35"/>
    <row r="383" x14ac:dyDescent="0.35"/>
    <row r="384" x14ac:dyDescent="0.35"/>
    <row r="385" x14ac:dyDescent="0.35"/>
    <row r="386" x14ac:dyDescent="0.35"/>
    <row r="387" x14ac:dyDescent="0.35"/>
    <row r="388" x14ac:dyDescent="0.35"/>
    <row r="389" x14ac:dyDescent="0.35"/>
    <row r="390" x14ac:dyDescent="0.35"/>
    <row r="391" x14ac:dyDescent="0.35"/>
    <row r="392" x14ac:dyDescent="0.35"/>
    <row r="393" x14ac:dyDescent="0.35"/>
    <row r="394" x14ac:dyDescent="0.35"/>
    <row r="395" x14ac:dyDescent="0.35"/>
    <row r="396" x14ac:dyDescent="0.35"/>
    <row r="397" x14ac:dyDescent="0.35"/>
    <row r="398" x14ac:dyDescent="0.35"/>
    <row r="399" x14ac:dyDescent="0.35"/>
    <row r="400" x14ac:dyDescent="0.35"/>
    <row r="401" x14ac:dyDescent="0.35"/>
    <row r="402" x14ac:dyDescent="0.35"/>
    <row r="403" x14ac:dyDescent="0.35"/>
    <row r="404" x14ac:dyDescent="0.35"/>
    <row r="405" x14ac:dyDescent="0.35"/>
    <row r="406" x14ac:dyDescent="0.35"/>
    <row r="407" x14ac:dyDescent="0.35"/>
    <row r="408" x14ac:dyDescent="0.35"/>
    <row r="409" x14ac:dyDescent="0.35"/>
    <row r="410" x14ac:dyDescent="0.35"/>
    <row r="411" x14ac:dyDescent="0.35"/>
    <row r="412" x14ac:dyDescent="0.35"/>
    <row r="413" x14ac:dyDescent="0.35"/>
    <row r="414" x14ac:dyDescent="0.35"/>
    <row r="415" x14ac:dyDescent="0.35"/>
    <row r="416" x14ac:dyDescent="0.35"/>
    <row r="417" x14ac:dyDescent="0.35"/>
    <row r="418" x14ac:dyDescent="0.35"/>
    <row r="419" x14ac:dyDescent="0.35"/>
    <row r="420" x14ac:dyDescent="0.35"/>
    <row r="421" x14ac:dyDescent="0.35"/>
    <row r="422" x14ac:dyDescent="0.35"/>
    <row r="423" x14ac:dyDescent="0.35"/>
    <row r="424" x14ac:dyDescent="0.35"/>
    <row r="425" x14ac:dyDescent="0.35"/>
    <row r="426" x14ac:dyDescent="0.35"/>
    <row r="427" x14ac:dyDescent="0.35"/>
    <row r="428" x14ac:dyDescent="0.35"/>
    <row r="429" x14ac:dyDescent="0.35"/>
    <row r="430" x14ac:dyDescent="0.35"/>
    <row r="431" x14ac:dyDescent="0.35"/>
    <row r="432" x14ac:dyDescent="0.35"/>
    <row r="433" x14ac:dyDescent="0.35"/>
    <row r="434" x14ac:dyDescent="0.35"/>
    <row r="435" x14ac:dyDescent="0.35"/>
    <row r="436" x14ac:dyDescent="0.35"/>
    <row r="437" x14ac:dyDescent="0.35"/>
    <row r="438" x14ac:dyDescent="0.35"/>
    <row r="439" x14ac:dyDescent="0.35"/>
    <row r="440" x14ac:dyDescent="0.35"/>
    <row r="441" x14ac:dyDescent="0.35"/>
    <row r="442" x14ac:dyDescent="0.35"/>
    <row r="443" x14ac:dyDescent="0.35"/>
    <row r="444" x14ac:dyDescent="0.35"/>
    <row r="445" x14ac:dyDescent="0.35"/>
    <row r="446" x14ac:dyDescent="0.35"/>
    <row r="447" x14ac:dyDescent="0.35"/>
    <row r="448" x14ac:dyDescent="0.35"/>
    <row r="449" x14ac:dyDescent="0.35"/>
    <row r="450" x14ac:dyDescent="0.35"/>
    <row r="451" x14ac:dyDescent="0.35"/>
    <row r="452" x14ac:dyDescent="0.35"/>
    <row r="453" x14ac:dyDescent="0.35"/>
    <row r="454" x14ac:dyDescent="0.35"/>
    <row r="455" x14ac:dyDescent="0.35"/>
    <row r="456" x14ac:dyDescent="0.35"/>
    <row r="457" x14ac:dyDescent="0.35"/>
    <row r="458" x14ac:dyDescent="0.35"/>
    <row r="459" x14ac:dyDescent="0.35"/>
    <row r="460" x14ac:dyDescent="0.35"/>
    <row r="461" x14ac:dyDescent="0.35"/>
    <row r="462" x14ac:dyDescent="0.35"/>
    <row r="463" x14ac:dyDescent="0.35"/>
    <row r="464" x14ac:dyDescent="0.35"/>
    <row r="465" x14ac:dyDescent="0.35"/>
    <row r="466" x14ac:dyDescent="0.35"/>
    <row r="467" x14ac:dyDescent="0.35"/>
    <row r="468" x14ac:dyDescent="0.35"/>
    <row r="469" x14ac:dyDescent="0.35"/>
    <row r="470" x14ac:dyDescent="0.35"/>
    <row r="471" x14ac:dyDescent="0.35"/>
    <row r="472" x14ac:dyDescent="0.35"/>
    <row r="473" x14ac:dyDescent="0.35"/>
    <row r="474" x14ac:dyDescent="0.35"/>
    <row r="475" x14ac:dyDescent="0.35"/>
    <row r="476" x14ac:dyDescent="0.35"/>
    <row r="477" x14ac:dyDescent="0.35"/>
    <row r="478" x14ac:dyDescent="0.35"/>
    <row r="479" x14ac:dyDescent="0.35"/>
    <row r="480" x14ac:dyDescent="0.35"/>
    <row r="481" x14ac:dyDescent="0.35"/>
    <row r="482" x14ac:dyDescent="0.35"/>
    <row r="483" x14ac:dyDescent="0.35"/>
    <row r="484" x14ac:dyDescent="0.35"/>
    <row r="485" x14ac:dyDescent="0.35"/>
    <row r="486" x14ac:dyDescent="0.35"/>
    <row r="487" x14ac:dyDescent="0.35"/>
    <row r="488" x14ac:dyDescent="0.35"/>
    <row r="489" x14ac:dyDescent="0.35"/>
    <row r="490" x14ac:dyDescent="0.35"/>
    <row r="491" x14ac:dyDescent="0.35"/>
    <row r="492" x14ac:dyDescent="0.35"/>
    <row r="493" x14ac:dyDescent="0.35"/>
    <row r="494" x14ac:dyDescent="0.35"/>
    <row r="495" x14ac:dyDescent="0.35"/>
    <row r="496" x14ac:dyDescent="0.35"/>
    <row r="497" x14ac:dyDescent="0.35"/>
    <row r="498" x14ac:dyDescent="0.35"/>
    <row r="499" x14ac:dyDescent="0.35"/>
    <row r="500" x14ac:dyDescent="0.35"/>
    <row r="501" x14ac:dyDescent="0.35"/>
    <row r="502" x14ac:dyDescent="0.35"/>
    <row r="503" x14ac:dyDescent="0.35"/>
    <row r="504" x14ac:dyDescent="0.35"/>
    <row r="505" x14ac:dyDescent="0.35"/>
    <row r="506" x14ac:dyDescent="0.35"/>
    <row r="507" x14ac:dyDescent="0.35"/>
    <row r="508" x14ac:dyDescent="0.35"/>
    <row r="509" x14ac:dyDescent="0.35"/>
    <row r="510" x14ac:dyDescent="0.35"/>
    <row r="511" x14ac:dyDescent="0.35"/>
    <row r="512" x14ac:dyDescent="0.35"/>
    <row r="513" x14ac:dyDescent="0.35"/>
    <row r="514" x14ac:dyDescent="0.35"/>
    <row r="515" x14ac:dyDescent="0.35"/>
    <row r="516" x14ac:dyDescent="0.35"/>
    <row r="517" x14ac:dyDescent="0.35"/>
    <row r="518" x14ac:dyDescent="0.35"/>
    <row r="519" x14ac:dyDescent="0.35"/>
    <row r="520" x14ac:dyDescent="0.35"/>
    <row r="521" x14ac:dyDescent="0.35"/>
    <row r="522" x14ac:dyDescent="0.35"/>
    <row r="523" x14ac:dyDescent="0.35"/>
    <row r="524" x14ac:dyDescent="0.35"/>
    <row r="525" x14ac:dyDescent="0.35"/>
    <row r="526" x14ac:dyDescent="0.35"/>
    <row r="527" x14ac:dyDescent="0.35"/>
    <row r="528" x14ac:dyDescent="0.35"/>
    <row r="529" x14ac:dyDescent="0.35"/>
    <row r="530" x14ac:dyDescent="0.35"/>
    <row r="531" x14ac:dyDescent="0.35"/>
    <row r="532" x14ac:dyDescent="0.35"/>
    <row r="533" x14ac:dyDescent="0.35"/>
    <row r="534" x14ac:dyDescent="0.35"/>
    <row r="535" x14ac:dyDescent="0.35"/>
    <row r="536" x14ac:dyDescent="0.35"/>
    <row r="537" x14ac:dyDescent="0.35"/>
    <row r="538" x14ac:dyDescent="0.35"/>
    <row r="539" x14ac:dyDescent="0.35"/>
    <row r="540" x14ac:dyDescent="0.35"/>
    <row r="541" x14ac:dyDescent="0.35"/>
    <row r="542" x14ac:dyDescent="0.35"/>
    <row r="543" x14ac:dyDescent="0.35"/>
    <row r="544" x14ac:dyDescent="0.35"/>
    <row r="545" x14ac:dyDescent="0.35"/>
    <row r="546" x14ac:dyDescent="0.35"/>
    <row r="547" x14ac:dyDescent="0.35"/>
    <row r="548" x14ac:dyDescent="0.35"/>
    <row r="549" x14ac:dyDescent="0.35"/>
    <row r="550" x14ac:dyDescent="0.35"/>
    <row r="551" x14ac:dyDescent="0.35"/>
    <row r="552" x14ac:dyDescent="0.35"/>
    <row r="553" x14ac:dyDescent="0.35"/>
    <row r="554" x14ac:dyDescent="0.35"/>
    <row r="555" x14ac:dyDescent="0.35"/>
    <row r="556" x14ac:dyDescent="0.35"/>
    <row r="557" x14ac:dyDescent="0.35"/>
    <row r="558" x14ac:dyDescent="0.35"/>
    <row r="559" x14ac:dyDescent="0.35"/>
    <row r="560" x14ac:dyDescent="0.35"/>
    <row r="561" x14ac:dyDescent="0.35"/>
    <row r="562" x14ac:dyDescent="0.35"/>
    <row r="563" x14ac:dyDescent="0.35"/>
    <row r="564" x14ac:dyDescent="0.35"/>
    <row r="565" x14ac:dyDescent="0.35"/>
    <row r="566" x14ac:dyDescent="0.35"/>
    <row r="567" x14ac:dyDescent="0.35"/>
    <row r="568" x14ac:dyDescent="0.35"/>
    <row r="569" x14ac:dyDescent="0.35"/>
    <row r="570" x14ac:dyDescent="0.35"/>
    <row r="571" x14ac:dyDescent="0.35"/>
    <row r="572" x14ac:dyDescent="0.35"/>
    <row r="573" x14ac:dyDescent="0.35"/>
    <row r="574" x14ac:dyDescent="0.35"/>
    <row r="575" x14ac:dyDescent="0.35"/>
    <row r="576" x14ac:dyDescent="0.35"/>
    <row r="577" x14ac:dyDescent="0.35"/>
    <row r="578" x14ac:dyDescent="0.35"/>
    <row r="579" x14ac:dyDescent="0.35"/>
    <row r="580" x14ac:dyDescent="0.35"/>
    <row r="581" x14ac:dyDescent="0.35"/>
    <row r="582" x14ac:dyDescent="0.35"/>
    <row r="583" x14ac:dyDescent="0.35"/>
    <row r="584" x14ac:dyDescent="0.35"/>
    <row r="585" x14ac:dyDescent="0.35"/>
    <row r="586" x14ac:dyDescent="0.35"/>
    <row r="587" x14ac:dyDescent="0.35"/>
    <row r="588" x14ac:dyDescent="0.35"/>
    <row r="589" x14ac:dyDescent="0.35"/>
    <row r="590" x14ac:dyDescent="0.35"/>
    <row r="591" x14ac:dyDescent="0.35"/>
    <row r="592" x14ac:dyDescent="0.35"/>
    <row r="593" x14ac:dyDescent="0.35"/>
    <row r="594" x14ac:dyDescent="0.35"/>
    <row r="595" x14ac:dyDescent="0.35"/>
    <row r="596" x14ac:dyDescent="0.35"/>
    <row r="597" x14ac:dyDescent="0.35"/>
    <row r="598" x14ac:dyDescent="0.35"/>
    <row r="599" x14ac:dyDescent="0.35"/>
    <row r="600" x14ac:dyDescent="0.35"/>
    <row r="601" x14ac:dyDescent="0.35"/>
    <row r="602" x14ac:dyDescent="0.35"/>
    <row r="603" x14ac:dyDescent="0.35"/>
    <row r="604" x14ac:dyDescent="0.35"/>
    <row r="605" x14ac:dyDescent="0.35"/>
    <row r="606" x14ac:dyDescent="0.35"/>
    <row r="607" x14ac:dyDescent="0.35"/>
    <row r="608" x14ac:dyDescent="0.35"/>
    <row r="609" x14ac:dyDescent="0.35"/>
    <row r="610" x14ac:dyDescent="0.35"/>
    <row r="611" x14ac:dyDescent="0.35"/>
    <row r="612" x14ac:dyDescent="0.35"/>
    <row r="613" x14ac:dyDescent="0.35"/>
    <row r="614" x14ac:dyDescent="0.35"/>
    <row r="615" x14ac:dyDescent="0.35"/>
    <row r="616" x14ac:dyDescent="0.35"/>
    <row r="617" x14ac:dyDescent="0.35"/>
    <row r="618" x14ac:dyDescent="0.35"/>
    <row r="619" x14ac:dyDescent="0.35"/>
    <row r="620" x14ac:dyDescent="0.35"/>
    <row r="621" x14ac:dyDescent="0.35"/>
    <row r="622" x14ac:dyDescent="0.35"/>
    <row r="623" x14ac:dyDescent="0.35"/>
    <row r="624" x14ac:dyDescent="0.35"/>
    <row r="625" x14ac:dyDescent="0.35"/>
    <row r="626" x14ac:dyDescent="0.35"/>
    <row r="627" x14ac:dyDescent="0.35"/>
    <row r="628" x14ac:dyDescent="0.35"/>
    <row r="629" x14ac:dyDescent="0.35"/>
    <row r="630" x14ac:dyDescent="0.35"/>
    <row r="631" x14ac:dyDescent="0.35"/>
    <row r="632" x14ac:dyDescent="0.35"/>
    <row r="633" x14ac:dyDescent="0.35"/>
    <row r="634" x14ac:dyDescent="0.35"/>
    <row r="635" x14ac:dyDescent="0.35"/>
    <row r="636" x14ac:dyDescent="0.35"/>
    <row r="637" x14ac:dyDescent="0.35"/>
    <row r="638" x14ac:dyDescent="0.35"/>
    <row r="639" x14ac:dyDescent="0.35"/>
    <row r="640" x14ac:dyDescent="0.35"/>
    <row r="641" x14ac:dyDescent="0.35"/>
    <row r="642" x14ac:dyDescent="0.35"/>
    <row r="643" x14ac:dyDescent="0.35"/>
    <row r="644" x14ac:dyDescent="0.35"/>
    <row r="645" x14ac:dyDescent="0.35"/>
    <row r="646" x14ac:dyDescent="0.35"/>
    <row r="647" x14ac:dyDescent="0.35"/>
    <row r="648" x14ac:dyDescent="0.35"/>
    <row r="649" x14ac:dyDescent="0.35"/>
    <row r="650" x14ac:dyDescent="0.35"/>
    <row r="651" x14ac:dyDescent="0.35"/>
    <row r="652" x14ac:dyDescent="0.35"/>
    <row r="653" x14ac:dyDescent="0.35"/>
    <row r="654" x14ac:dyDescent="0.35"/>
    <row r="655" x14ac:dyDescent="0.35"/>
    <row r="656" x14ac:dyDescent="0.35"/>
    <row r="657" x14ac:dyDescent="0.35"/>
    <row r="658" x14ac:dyDescent="0.35"/>
    <row r="659" x14ac:dyDescent="0.35"/>
    <row r="660" x14ac:dyDescent="0.35"/>
    <row r="661" x14ac:dyDescent="0.35"/>
    <row r="662" x14ac:dyDescent="0.35"/>
    <row r="663" x14ac:dyDescent="0.35"/>
    <row r="664" x14ac:dyDescent="0.35"/>
    <row r="665" x14ac:dyDescent="0.35"/>
    <row r="666" x14ac:dyDescent="0.35"/>
    <row r="667" x14ac:dyDescent="0.35"/>
    <row r="668" x14ac:dyDescent="0.35"/>
    <row r="669" x14ac:dyDescent="0.35"/>
    <row r="670" x14ac:dyDescent="0.35"/>
    <row r="671" x14ac:dyDescent="0.35"/>
    <row r="672" x14ac:dyDescent="0.35"/>
    <row r="673" x14ac:dyDescent="0.35"/>
    <row r="674" x14ac:dyDescent="0.35"/>
    <row r="675" x14ac:dyDescent="0.35"/>
    <row r="676" x14ac:dyDescent="0.35"/>
    <row r="677" x14ac:dyDescent="0.35"/>
    <row r="678" x14ac:dyDescent="0.35"/>
    <row r="679" x14ac:dyDescent="0.35"/>
    <row r="680" x14ac:dyDescent="0.35"/>
    <row r="681" x14ac:dyDescent="0.35"/>
    <row r="682" x14ac:dyDescent="0.35"/>
    <row r="683" x14ac:dyDescent="0.35"/>
    <row r="684" x14ac:dyDescent="0.35"/>
    <row r="685" x14ac:dyDescent="0.35"/>
    <row r="686" x14ac:dyDescent="0.35"/>
    <row r="687" x14ac:dyDescent="0.35"/>
    <row r="688" x14ac:dyDescent="0.35"/>
    <row r="689" x14ac:dyDescent="0.35"/>
    <row r="690" x14ac:dyDescent="0.35"/>
    <row r="691" x14ac:dyDescent="0.35"/>
    <row r="692" x14ac:dyDescent="0.35"/>
    <row r="693" x14ac:dyDescent="0.35"/>
    <row r="694" x14ac:dyDescent="0.35"/>
    <row r="695" x14ac:dyDescent="0.35"/>
    <row r="696" x14ac:dyDescent="0.35"/>
    <row r="697" x14ac:dyDescent="0.35"/>
    <row r="698" x14ac:dyDescent="0.35"/>
    <row r="699" x14ac:dyDescent="0.35"/>
    <row r="700" x14ac:dyDescent="0.35"/>
    <row r="701" x14ac:dyDescent="0.35"/>
    <row r="702" x14ac:dyDescent="0.35"/>
    <row r="703" x14ac:dyDescent="0.35"/>
    <row r="704" x14ac:dyDescent="0.35"/>
    <row r="705" x14ac:dyDescent="0.35"/>
    <row r="706" x14ac:dyDescent="0.35"/>
    <row r="707" x14ac:dyDescent="0.35"/>
    <row r="708" x14ac:dyDescent="0.35"/>
    <row r="709" x14ac:dyDescent="0.35"/>
    <row r="710" x14ac:dyDescent="0.35"/>
    <row r="711" x14ac:dyDescent="0.35"/>
    <row r="712" x14ac:dyDescent="0.35"/>
    <row r="713" x14ac:dyDescent="0.35"/>
    <row r="714" x14ac:dyDescent="0.35"/>
    <row r="715" x14ac:dyDescent="0.35"/>
    <row r="716" x14ac:dyDescent="0.35"/>
    <row r="717" x14ac:dyDescent="0.35"/>
    <row r="718" x14ac:dyDescent="0.35"/>
    <row r="719" x14ac:dyDescent="0.35"/>
    <row r="720" x14ac:dyDescent="0.35"/>
    <row r="721" x14ac:dyDescent="0.35"/>
    <row r="722" x14ac:dyDescent="0.35"/>
    <row r="723" x14ac:dyDescent="0.35"/>
    <row r="724" x14ac:dyDescent="0.35"/>
    <row r="725" x14ac:dyDescent="0.35"/>
    <row r="726" x14ac:dyDescent="0.35"/>
    <row r="727" x14ac:dyDescent="0.35"/>
    <row r="728" x14ac:dyDescent="0.35"/>
    <row r="729" x14ac:dyDescent="0.35"/>
    <row r="730" x14ac:dyDescent="0.35"/>
    <row r="731" x14ac:dyDescent="0.35"/>
    <row r="732" x14ac:dyDescent="0.35"/>
    <row r="733" x14ac:dyDescent="0.35"/>
    <row r="734" x14ac:dyDescent="0.35"/>
    <row r="735" x14ac:dyDescent="0.35"/>
    <row r="736" x14ac:dyDescent="0.35"/>
    <row r="737" x14ac:dyDescent="0.35"/>
    <row r="738" x14ac:dyDescent="0.35"/>
    <row r="739" x14ac:dyDescent="0.35"/>
    <row r="740" x14ac:dyDescent="0.35"/>
    <row r="741" x14ac:dyDescent="0.35"/>
    <row r="742" x14ac:dyDescent="0.35"/>
    <row r="743" x14ac:dyDescent="0.35"/>
    <row r="744" x14ac:dyDescent="0.35"/>
    <row r="745" x14ac:dyDescent="0.35"/>
    <row r="746" x14ac:dyDescent="0.35"/>
    <row r="747" x14ac:dyDescent="0.35"/>
    <row r="748" x14ac:dyDescent="0.35"/>
    <row r="749" x14ac:dyDescent="0.35"/>
    <row r="750" x14ac:dyDescent="0.35"/>
    <row r="751" x14ac:dyDescent="0.35"/>
    <row r="752" x14ac:dyDescent="0.35"/>
    <row r="753" x14ac:dyDescent="0.35"/>
    <row r="754" x14ac:dyDescent="0.35"/>
    <row r="755" x14ac:dyDescent="0.35"/>
    <row r="756" x14ac:dyDescent="0.35"/>
    <row r="757" x14ac:dyDescent="0.35"/>
    <row r="758" x14ac:dyDescent="0.35"/>
    <row r="759" x14ac:dyDescent="0.35"/>
    <row r="760" x14ac:dyDescent="0.35"/>
    <row r="761" x14ac:dyDescent="0.35"/>
    <row r="762" x14ac:dyDescent="0.35"/>
    <row r="763" x14ac:dyDescent="0.35"/>
    <row r="764" x14ac:dyDescent="0.35"/>
    <row r="765" x14ac:dyDescent="0.35"/>
    <row r="766" x14ac:dyDescent="0.35"/>
    <row r="767" x14ac:dyDescent="0.35"/>
    <row r="768" x14ac:dyDescent="0.35"/>
    <row r="769" x14ac:dyDescent="0.35"/>
    <row r="770" x14ac:dyDescent="0.35"/>
    <row r="771" x14ac:dyDescent="0.35"/>
    <row r="772" x14ac:dyDescent="0.35"/>
    <row r="773" x14ac:dyDescent="0.35"/>
    <row r="774" x14ac:dyDescent="0.35"/>
    <row r="775" x14ac:dyDescent="0.35"/>
    <row r="776" x14ac:dyDescent="0.35"/>
    <row r="777" x14ac:dyDescent="0.35"/>
    <row r="778" x14ac:dyDescent="0.35"/>
    <row r="779" x14ac:dyDescent="0.35"/>
    <row r="780" x14ac:dyDescent="0.35"/>
    <row r="781" x14ac:dyDescent="0.35"/>
    <row r="782" x14ac:dyDescent="0.35"/>
    <row r="783" x14ac:dyDescent="0.35"/>
    <row r="784" x14ac:dyDescent="0.35"/>
    <row r="785" x14ac:dyDescent="0.35"/>
    <row r="786" x14ac:dyDescent="0.35"/>
    <row r="787" x14ac:dyDescent="0.35"/>
    <row r="788" x14ac:dyDescent="0.35"/>
    <row r="789" x14ac:dyDescent="0.35"/>
    <row r="790" x14ac:dyDescent="0.35"/>
    <row r="791" x14ac:dyDescent="0.35"/>
    <row r="792" x14ac:dyDescent="0.35"/>
    <row r="793" x14ac:dyDescent="0.35"/>
    <row r="794" x14ac:dyDescent="0.35"/>
    <row r="795" x14ac:dyDescent="0.35"/>
    <row r="796" x14ac:dyDescent="0.35"/>
    <row r="797" x14ac:dyDescent="0.35"/>
    <row r="798" x14ac:dyDescent="0.35"/>
    <row r="799" x14ac:dyDescent="0.35"/>
    <row r="800" x14ac:dyDescent="0.35"/>
    <row r="801" x14ac:dyDescent="0.35"/>
    <row r="802" x14ac:dyDescent="0.35"/>
    <row r="803" x14ac:dyDescent="0.35"/>
    <row r="804" x14ac:dyDescent="0.35"/>
    <row r="805" x14ac:dyDescent="0.35"/>
    <row r="806" x14ac:dyDescent="0.35"/>
    <row r="807" x14ac:dyDescent="0.35"/>
    <row r="808" x14ac:dyDescent="0.35"/>
    <row r="809" x14ac:dyDescent="0.35"/>
    <row r="810" x14ac:dyDescent="0.35"/>
    <row r="811" x14ac:dyDescent="0.35"/>
    <row r="812" x14ac:dyDescent="0.35"/>
    <row r="813" x14ac:dyDescent="0.35"/>
    <row r="814" x14ac:dyDescent="0.35"/>
    <row r="815" x14ac:dyDescent="0.35"/>
    <row r="816" x14ac:dyDescent="0.35"/>
    <row r="817" x14ac:dyDescent="0.35"/>
    <row r="818" x14ac:dyDescent="0.35"/>
    <row r="819" x14ac:dyDescent="0.35"/>
    <row r="820" x14ac:dyDescent="0.35"/>
    <row r="821" x14ac:dyDescent="0.35"/>
    <row r="822" x14ac:dyDescent="0.35"/>
    <row r="823" x14ac:dyDescent="0.35"/>
    <row r="824" x14ac:dyDescent="0.35"/>
    <row r="825" x14ac:dyDescent="0.35"/>
    <row r="826" x14ac:dyDescent="0.35"/>
    <row r="827" x14ac:dyDescent="0.35"/>
    <row r="828" x14ac:dyDescent="0.35"/>
    <row r="829" x14ac:dyDescent="0.35"/>
    <row r="830" x14ac:dyDescent="0.35"/>
    <row r="831" x14ac:dyDescent="0.35"/>
    <row r="832" x14ac:dyDescent="0.35"/>
    <row r="833" x14ac:dyDescent="0.35"/>
    <row r="834" x14ac:dyDescent="0.35"/>
    <row r="835" x14ac:dyDescent="0.35"/>
    <row r="836" x14ac:dyDescent="0.35"/>
    <row r="837" x14ac:dyDescent="0.35"/>
    <row r="838" x14ac:dyDescent="0.35"/>
    <row r="839" x14ac:dyDescent="0.35"/>
    <row r="840" x14ac:dyDescent="0.35"/>
    <row r="841" x14ac:dyDescent="0.35"/>
    <row r="842" x14ac:dyDescent="0.35"/>
    <row r="843" x14ac:dyDescent="0.35"/>
    <row r="844" x14ac:dyDescent="0.35"/>
    <row r="845" x14ac:dyDescent="0.35"/>
    <row r="846" x14ac:dyDescent="0.35"/>
    <row r="847" x14ac:dyDescent="0.35"/>
    <row r="848" x14ac:dyDescent="0.35"/>
    <row r="849" x14ac:dyDescent="0.35"/>
    <row r="850" x14ac:dyDescent="0.35"/>
    <row r="851" x14ac:dyDescent="0.35"/>
    <row r="852" x14ac:dyDescent="0.35"/>
    <row r="853" x14ac:dyDescent="0.35"/>
    <row r="854" x14ac:dyDescent="0.35"/>
    <row r="855" x14ac:dyDescent="0.35"/>
    <row r="856" x14ac:dyDescent="0.35"/>
    <row r="857" x14ac:dyDescent="0.35"/>
    <row r="858" x14ac:dyDescent="0.35"/>
    <row r="859" x14ac:dyDescent="0.35"/>
    <row r="860" x14ac:dyDescent="0.35"/>
    <row r="861" x14ac:dyDescent="0.35"/>
    <row r="862" x14ac:dyDescent="0.35"/>
    <row r="863" x14ac:dyDescent="0.35"/>
    <row r="864" x14ac:dyDescent="0.35"/>
    <row r="865" x14ac:dyDescent="0.35"/>
    <row r="866" x14ac:dyDescent="0.35"/>
    <row r="867" x14ac:dyDescent="0.35"/>
    <row r="868" x14ac:dyDescent="0.35"/>
    <row r="869" x14ac:dyDescent="0.35"/>
    <row r="870" x14ac:dyDescent="0.35"/>
    <row r="871" x14ac:dyDescent="0.35"/>
    <row r="872" x14ac:dyDescent="0.35"/>
    <row r="873" x14ac:dyDescent="0.35"/>
    <row r="874" x14ac:dyDescent="0.35"/>
    <row r="875" x14ac:dyDescent="0.35"/>
    <row r="876" x14ac:dyDescent="0.35"/>
    <row r="877" x14ac:dyDescent="0.35"/>
    <row r="878" x14ac:dyDescent="0.35"/>
    <row r="879" x14ac:dyDescent="0.35"/>
    <row r="880" x14ac:dyDescent="0.35"/>
    <row r="881" x14ac:dyDescent="0.35"/>
    <row r="882" x14ac:dyDescent="0.35"/>
    <row r="883" x14ac:dyDescent="0.35"/>
    <row r="884" x14ac:dyDescent="0.35"/>
    <row r="885" x14ac:dyDescent="0.35"/>
    <row r="886" x14ac:dyDescent="0.35"/>
    <row r="887" x14ac:dyDescent="0.35"/>
    <row r="888" x14ac:dyDescent="0.35"/>
    <row r="889" x14ac:dyDescent="0.35"/>
    <row r="890" x14ac:dyDescent="0.35"/>
    <row r="891" x14ac:dyDescent="0.35"/>
    <row r="892" x14ac:dyDescent="0.35"/>
    <row r="893" x14ac:dyDescent="0.35"/>
    <row r="894" x14ac:dyDescent="0.35"/>
    <row r="895" x14ac:dyDescent="0.35"/>
    <row r="896" x14ac:dyDescent="0.35"/>
    <row r="897" x14ac:dyDescent="0.35"/>
    <row r="898" x14ac:dyDescent="0.35"/>
    <row r="899" x14ac:dyDescent="0.35"/>
    <row r="900" x14ac:dyDescent="0.35"/>
    <row r="901" x14ac:dyDescent="0.35"/>
    <row r="902" x14ac:dyDescent="0.35"/>
    <row r="903" x14ac:dyDescent="0.35"/>
    <row r="904" x14ac:dyDescent="0.35"/>
    <row r="905" x14ac:dyDescent="0.35"/>
    <row r="906" x14ac:dyDescent="0.35"/>
    <row r="907" x14ac:dyDescent="0.35"/>
    <row r="908" x14ac:dyDescent="0.35"/>
    <row r="909" x14ac:dyDescent="0.35"/>
    <row r="910" x14ac:dyDescent="0.35"/>
    <row r="911" x14ac:dyDescent="0.35"/>
    <row r="912" x14ac:dyDescent="0.35"/>
    <row r="913" x14ac:dyDescent="0.35"/>
    <row r="914" x14ac:dyDescent="0.35"/>
    <row r="915" x14ac:dyDescent="0.35"/>
    <row r="916" x14ac:dyDescent="0.35"/>
    <row r="917" x14ac:dyDescent="0.35"/>
    <row r="918" x14ac:dyDescent="0.35"/>
    <row r="919" x14ac:dyDescent="0.35"/>
    <row r="920" x14ac:dyDescent="0.35"/>
    <row r="921" x14ac:dyDescent="0.35"/>
    <row r="922" x14ac:dyDescent="0.35"/>
    <row r="923" x14ac:dyDescent="0.35"/>
    <row r="924" x14ac:dyDescent="0.35"/>
    <row r="925" x14ac:dyDescent="0.35"/>
    <row r="926" x14ac:dyDescent="0.35"/>
    <row r="927" x14ac:dyDescent="0.35"/>
    <row r="928" x14ac:dyDescent="0.35"/>
    <row r="929" x14ac:dyDescent="0.35"/>
    <row r="930" x14ac:dyDescent="0.35"/>
    <row r="931" x14ac:dyDescent="0.35"/>
    <row r="932" x14ac:dyDescent="0.35"/>
    <row r="933" x14ac:dyDescent="0.35"/>
    <row r="934" x14ac:dyDescent="0.35"/>
    <row r="935" x14ac:dyDescent="0.35"/>
    <row r="936" x14ac:dyDescent="0.35"/>
    <row r="937" x14ac:dyDescent="0.35"/>
    <row r="938" x14ac:dyDescent="0.35"/>
    <row r="939" x14ac:dyDescent="0.35"/>
    <row r="940" x14ac:dyDescent="0.35"/>
    <row r="941" x14ac:dyDescent="0.35"/>
    <row r="942" x14ac:dyDescent="0.35"/>
    <row r="943" x14ac:dyDescent="0.35"/>
    <row r="944" x14ac:dyDescent="0.35"/>
    <row r="945" x14ac:dyDescent="0.35"/>
    <row r="946" x14ac:dyDescent="0.35"/>
    <row r="947" x14ac:dyDescent="0.35"/>
    <row r="948" x14ac:dyDescent="0.35"/>
    <row r="949" x14ac:dyDescent="0.35"/>
    <row r="950" x14ac:dyDescent="0.35"/>
    <row r="951" x14ac:dyDescent="0.35"/>
    <row r="952" x14ac:dyDescent="0.35"/>
    <row r="953" x14ac:dyDescent="0.35"/>
    <row r="954" hidden="1" x14ac:dyDescent="0.35"/>
    <row r="955" hidden="1" x14ac:dyDescent="0.35"/>
    <row r="956" hidden="1" x14ac:dyDescent="0.35"/>
    <row r="957" hidden="1" x14ac:dyDescent="0.35"/>
    <row r="958" hidden="1" x14ac:dyDescent="0.35"/>
    <row r="959" hidden="1" x14ac:dyDescent="0.35"/>
    <row r="960" hidden="1" x14ac:dyDescent="0.35"/>
    <row r="961" hidden="1" x14ac:dyDescent="0.35"/>
    <row r="962" hidden="1" x14ac:dyDescent="0.35"/>
    <row r="963" hidden="1" x14ac:dyDescent="0.35"/>
    <row r="964" hidden="1" x14ac:dyDescent="0.35"/>
    <row r="965" hidden="1" x14ac:dyDescent="0.35"/>
    <row r="966" hidden="1" x14ac:dyDescent="0.35"/>
    <row r="967" hidden="1" x14ac:dyDescent="0.35"/>
    <row r="968" hidden="1" x14ac:dyDescent="0.35"/>
    <row r="969" hidden="1" x14ac:dyDescent="0.35"/>
    <row r="970" hidden="1" x14ac:dyDescent="0.35"/>
    <row r="971" hidden="1" x14ac:dyDescent="0.35"/>
    <row r="972" hidden="1" x14ac:dyDescent="0.35"/>
    <row r="973" hidden="1" x14ac:dyDescent="0.35"/>
    <row r="974" hidden="1" x14ac:dyDescent="0.35"/>
    <row r="975" hidden="1" x14ac:dyDescent="0.35"/>
    <row r="976" hidden="1" x14ac:dyDescent="0.35"/>
    <row r="977" hidden="1" x14ac:dyDescent="0.35"/>
    <row r="978" hidden="1" x14ac:dyDescent="0.35"/>
    <row r="979" hidden="1" x14ac:dyDescent="0.35"/>
    <row r="980" hidden="1" x14ac:dyDescent="0.35"/>
    <row r="981" hidden="1" x14ac:dyDescent="0.35"/>
    <row r="982" hidden="1" x14ac:dyDescent="0.35"/>
    <row r="983" hidden="1" x14ac:dyDescent="0.35"/>
    <row r="984" hidden="1" x14ac:dyDescent="0.35"/>
    <row r="985" hidden="1" x14ac:dyDescent="0.35"/>
    <row r="986" hidden="1" x14ac:dyDescent="0.35"/>
    <row r="987" hidden="1" x14ac:dyDescent="0.35"/>
    <row r="988" hidden="1" x14ac:dyDescent="0.35"/>
    <row r="989" hidden="1" x14ac:dyDescent="0.35"/>
    <row r="990" hidden="1" x14ac:dyDescent="0.35"/>
    <row r="991" hidden="1" x14ac:dyDescent="0.35"/>
    <row r="992" hidden="1" x14ac:dyDescent="0.35"/>
    <row r="993" hidden="1" x14ac:dyDescent="0.35"/>
    <row r="994" hidden="1" x14ac:dyDescent="0.35"/>
    <row r="995" hidden="1" x14ac:dyDescent="0.35"/>
    <row r="996" hidden="1" x14ac:dyDescent="0.35"/>
    <row r="997" hidden="1" x14ac:dyDescent="0.35"/>
    <row r="998" hidden="1" x14ac:dyDescent="0.35"/>
    <row r="999" hidden="1" x14ac:dyDescent="0.35"/>
    <row r="1000" hidden="1" x14ac:dyDescent="0.35"/>
    <row r="1001" hidden="1" x14ac:dyDescent="0.35"/>
    <row r="1002" hidden="1" x14ac:dyDescent="0.35"/>
    <row r="1003" hidden="1" x14ac:dyDescent="0.35"/>
    <row r="1004" hidden="1" x14ac:dyDescent="0.35"/>
    <row r="1005" hidden="1" x14ac:dyDescent="0.35"/>
    <row r="1006" hidden="1" x14ac:dyDescent="0.35"/>
    <row r="1007" hidden="1" x14ac:dyDescent="0.35"/>
    <row r="1008" hidden="1" x14ac:dyDescent="0.35"/>
    <row r="1009" hidden="1" x14ac:dyDescent="0.35"/>
    <row r="1010" hidden="1" x14ac:dyDescent="0.35"/>
    <row r="1011" hidden="1" x14ac:dyDescent="0.35"/>
    <row r="1012" hidden="1" x14ac:dyDescent="0.35"/>
    <row r="1013" hidden="1" x14ac:dyDescent="0.35"/>
    <row r="1014" hidden="1" x14ac:dyDescent="0.35"/>
    <row r="1015" hidden="1" x14ac:dyDescent="0.35"/>
    <row r="1016" x14ac:dyDescent="0.35"/>
    <row r="1017" x14ac:dyDescent="0.35"/>
    <row r="1018" hidden="1" x14ac:dyDescent="0.35"/>
    <row r="1019" hidden="1" x14ac:dyDescent="0.35"/>
    <row r="1020" hidden="1" x14ac:dyDescent="0.35"/>
    <row r="1021" hidden="1" x14ac:dyDescent="0.35"/>
    <row r="1022" hidden="1" x14ac:dyDescent="0.35"/>
    <row r="1023" hidden="1" x14ac:dyDescent="0.35"/>
    <row r="1024" hidden="1" x14ac:dyDescent="0.35"/>
    <row r="1025" hidden="1" x14ac:dyDescent="0.35"/>
    <row r="1026" hidden="1" x14ac:dyDescent="0.35"/>
    <row r="1027" hidden="1" x14ac:dyDescent="0.35"/>
    <row r="1028" hidden="1" x14ac:dyDescent="0.35"/>
    <row r="1029" hidden="1" x14ac:dyDescent="0.35"/>
    <row r="1030" hidden="1" x14ac:dyDescent="0.35"/>
    <row r="1031" hidden="1" x14ac:dyDescent="0.35"/>
    <row r="1032" hidden="1" x14ac:dyDescent="0.35"/>
    <row r="1033" hidden="1" x14ac:dyDescent="0.35"/>
    <row r="1034" hidden="1" x14ac:dyDescent="0.35"/>
    <row r="1035" hidden="1" x14ac:dyDescent="0.35"/>
    <row r="1036" hidden="1" x14ac:dyDescent="0.35"/>
    <row r="1037" hidden="1" x14ac:dyDescent="0.35"/>
    <row r="1038" hidden="1" x14ac:dyDescent="0.35"/>
    <row r="1039" hidden="1" x14ac:dyDescent="0.35"/>
    <row r="1040" hidden="1" x14ac:dyDescent="0.35"/>
    <row r="1041" hidden="1" x14ac:dyDescent="0.35"/>
    <row r="1042" hidden="1" x14ac:dyDescent="0.35"/>
    <row r="1043" hidden="1" x14ac:dyDescent="0.35"/>
    <row r="1044" hidden="1" x14ac:dyDescent="0.35"/>
    <row r="1045" hidden="1" x14ac:dyDescent="0.35"/>
    <row r="1046" hidden="1" x14ac:dyDescent="0.35"/>
    <row r="1047" hidden="1" x14ac:dyDescent="0.35"/>
    <row r="1048" hidden="1" x14ac:dyDescent="0.35"/>
    <row r="1049" hidden="1" x14ac:dyDescent="0.35"/>
    <row r="1050" hidden="1" x14ac:dyDescent="0.35"/>
    <row r="1051" hidden="1" x14ac:dyDescent="0.35"/>
    <row r="1052" hidden="1" x14ac:dyDescent="0.35"/>
    <row r="1053" hidden="1" x14ac:dyDescent="0.35"/>
    <row r="1054" hidden="1" x14ac:dyDescent="0.35"/>
    <row r="1055" hidden="1" x14ac:dyDescent="0.35"/>
    <row r="1056" hidden="1" x14ac:dyDescent="0.35"/>
    <row r="1057" hidden="1" x14ac:dyDescent="0.35"/>
    <row r="1058" hidden="1" x14ac:dyDescent="0.35"/>
    <row r="1059" hidden="1" x14ac:dyDescent="0.35"/>
    <row r="1060" x14ac:dyDescent="0.35"/>
    <row r="1061" x14ac:dyDescent="0.35"/>
    <row r="1062" x14ac:dyDescent="0.35"/>
    <row r="1063" x14ac:dyDescent="0.35"/>
    <row r="1064" x14ac:dyDescent="0.35"/>
    <row r="1065" x14ac:dyDescent="0.35"/>
    <row r="1066" x14ac:dyDescent="0.35"/>
    <row r="1067" x14ac:dyDescent="0.35"/>
    <row r="1068" x14ac:dyDescent="0.35"/>
    <row r="1069" x14ac:dyDescent="0.35"/>
    <row r="1070" x14ac:dyDescent="0.35"/>
    <row r="1071" x14ac:dyDescent="0.35"/>
    <row r="1072" x14ac:dyDescent="0.35"/>
    <row r="1073" x14ac:dyDescent="0.35"/>
    <row r="1074" x14ac:dyDescent="0.35"/>
    <row r="1075" x14ac:dyDescent="0.35"/>
    <row r="1076" x14ac:dyDescent="0.35"/>
    <row r="1077" x14ac:dyDescent="0.35"/>
    <row r="1078" x14ac:dyDescent="0.35"/>
    <row r="1079" x14ac:dyDescent="0.35"/>
  </sheetData>
  <autoFilter ref="A5:AD5" xr:uid="{40ABEF6D-2AE3-49AE-8058-67D5DF160337}"/>
  <mergeCells count="10">
    <mergeCell ref="L4:O4"/>
    <mergeCell ref="Q4:R4"/>
    <mergeCell ref="B2:B3"/>
    <mergeCell ref="T2:U3"/>
    <mergeCell ref="AA2:AD3"/>
    <mergeCell ref="C2:H3"/>
    <mergeCell ref="L2:O3"/>
    <mergeCell ref="Q2:R3"/>
    <mergeCell ref="J2:J3"/>
    <mergeCell ref="W2:Y3"/>
  </mergeCells>
  <conditionalFormatting sqref="C113:D113">
    <cfRule type="cellIs" dxfId="15" priority="13" operator="equal">
      <formula>5</formula>
    </cfRule>
    <cfRule type="cellIs" dxfId="14" priority="14" operator="equal">
      <formula>4</formula>
    </cfRule>
    <cfRule type="cellIs" dxfId="13" priority="15" operator="equal">
      <formula>3</formula>
    </cfRule>
    <cfRule type="cellIs" dxfId="12" priority="16" operator="equal">
      <formula>2</formula>
    </cfRule>
  </conditionalFormatting>
  <conditionalFormatting sqref="C2:D2 C4:D5 C113:D1048576">
    <cfRule type="cellIs" dxfId="11" priority="17" operator="equal">
      <formula>1</formula>
    </cfRule>
    <cfRule type="cellIs" dxfId="10" priority="18" operator="equal">
      <formula>5</formula>
    </cfRule>
    <cfRule type="cellIs" dxfId="9" priority="19" operator="equal">
      <formula>4</formula>
    </cfRule>
    <cfRule type="cellIs" dxfId="8" priority="20" operator="equal">
      <formula>3</formula>
    </cfRule>
    <cfRule type="cellIs" dxfId="7" priority="21" operator="equal">
      <formula>2</formula>
    </cfRule>
    <cfRule type="cellIs" dxfId="6" priority="22" operator="equal">
      <formula>1</formula>
    </cfRule>
  </conditionalFormatting>
  <conditionalFormatting sqref="B5">
    <cfRule type="cellIs" dxfId="5" priority="1" operator="equal">
      <formula>1</formula>
    </cfRule>
    <cfRule type="cellIs" dxfId="4" priority="2" operator="equal">
      <formula>5</formula>
    </cfRule>
    <cfRule type="cellIs" dxfId="3" priority="3" operator="equal">
      <formula>4</formula>
    </cfRule>
    <cfRule type="cellIs" dxfId="2" priority="4" operator="equal">
      <formula>3</formula>
    </cfRule>
    <cfRule type="cellIs" dxfId="1" priority="5" operator="equal">
      <formula>2</formula>
    </cfRule>
    <cfRule type="cellIs" dxfId="0" priority="6" operator="equal"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J30"/>
  <sheetViews>
    <sheetView workbookViewId="0">
      <selection activeCell="BA299" sqref="BA299"/>
    </sheetView>
  </sheetViews>
  <sheetFormatPr defaultColWidth="9.1796875" defaultRowHeight="14.5" x14ac:dyDescent="0.35"/>
  <cols>
    <col min="3" max="3" width="26.26953125" bestFit="1" customWidth="1"/>
    <col min="4" max="4" width="7.7265625" bestFit="1" customWidth="1"/>
    <col min="5" max="10" width="13.7265625" customWidth="1"/>
  </cols>
  <sheetData>
    <row r="1" spans="1:10" x14ac:dyDescent="0.35">
      <c r="A1" s="2">
        <v>100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</row>
    <row r="2" spans="1:10" x14ac:dyDescent="0.35">
      <c r="B2" t="s">
        <v>11</v>
      </c>
      <c r="C2" t="s">
        <v>11</v>
      </c>
      <c r="D2" t="s">
        <v>12</v>
      </c>
      <c r="E2" s="52">
        <v>9.2555499999999995E-3</v>
      </c>
      <c r="F2" s="52">
        <v>4.7988820000000001E-2</v>
      </c>
      <c r="G2" s="52">
        <v>0.13246072</v>
      </c>
      <c r="H2" s="52">
        <v>0.29083239999999999</v>
      </c>
      <c r="I2" s="52">
        <v>0.43981071999999999</v>
      </c>
      <c r="J2" s="52">
        <v>5.9042999999999997E-4</v>
      </c>
    </row>
    <row r="3" spans="1:10" x14ac:dyDescent="0.35">
      <c r="C3" t="s">
        <v>13</v>
      </c>
      <c r="E3" s="52">
        <v>1.416333E-2</v>
      </c>
      <c r="F3" s="52">
        <v>-4.7252300000000004E-3</v>
      </c>
      <c r="G3" s="52">
        <v>-9.7744149999999988E-2</v>
      </c>
      <c r="H3" s="52">
        <v>2.0416509999999999E-2</v>
      </c>
      <c r="I3" s="52">
        <v>0.44872711000000004</v>
      </c>
      <c r="J3" s="52">
        <v>0.15773797000000001</v>
      </c>
    </row>
    <row r="4" spans="1:10" x14ac:dyDescent="0.35">
      <c r="B4" t="s">
        <v>14</v>
      </c>
      <c r="C4" t="s">
        <v>15</v>
      </c>
      <c r="E4" s="52">
        <v>-4.1160189999999999E-2</v>
      </c>
      <c r="F4" s="52">
        <v>4.1243959999999996E-2</v>
      </c>
      <c r="G4" s="52">
        <v>0.29378390999999998</v>
      </c>
      <c r="H4" s="52">
        <v>0.18860879</v>
      </c>
      <c r="I4" s="52">
        <v>0.22389195999999997</v>
      </c>
      <c r="J4" s="52">
        <v>0.22939894</v>
      </c>
    </row>
    <row r="5" spans="1:10" x14ac:dyDescent="0.35">
      <c r="B5" t="s">
        <v>16</v>
      </c>
      <c r="C5" t="s">
        <v>17</v>
      </c>
      <c r="E5" s="52">
        <v>-3.6574089999999997E-2</v>
      </c>
      <c r="F5" s="52">
        <v>5.0992420000000004E-2</v>
      </c>
      <c r="G5" s="52">
        <v>0.29928682000000001</v>
      </c>
      <c r="H5" s="52">
        <v>0.19171126999999999</v>
      </c>
      <c r="I5" s="52">
        <v>0.23078377</v>
      </c>
      <c r="J5" s="52">
        <v>0.22288347999999999</v>
      </c>
    </row>
    <row r="6" spans="1:10" x14ac:dyDescent="0.35">
      <c r="B6" t="s">
        <v>18</v>
      </c>
      <c r="C6" t="s">
        <v>19</v>
      </c>
      <c r="E6" s="52">
        <v>-3.9948690000000002E-2</v>
      </c>
      <c r="F6" s="52">
        <v>4.0929859999999998E-2</v>
      </c>
      <c r="G6" s="52">
        <v>0.28532875000000002</v>
      </c>
      <c r="H6" s="52">
        <v>0.16733512</v>
      </c>
      <c r="I6" s="52">
        <v>0.21385542000000002</v>
      </c>
      <c r="J6" s="52">
        <v>0.22769249999999999</v>
      </c>
    </row>
    <row r="7" spans="1:10" x14ac:dyDescent="0.35">
      <c r="C7" t="s">
        <v>20</v>
      </c>
      <c r="D7" t="s">
        <v>12</v>
      </c>
      <c r="E7" s="52">
        <v>-9.3185899999999999E-3</v>
      </c>
      <c r="F7" s="52">
        <v>-1.2922949999999999E-2</v>
      </c>
      <c r="G7" s="52">
        <v>1.5727040000000001E-2</v>
      </c>
      <c r="H7" s="52">
        <v>0.1283318</v>
      </c>
      <c r="I7" s="52">
        <v>0.17470338000000002</v>
      </c>
      <c r="J7" s="52" t="s">
        <v>0</v>
      </c>
    </row>
    <row r="8" spans="1:10" x14ac:dyDescent="0.35">
      <c r="B8" t="s">
        <v>21</v>
      </c>
      <c r="C8" t="s">
        <v>22</v>
      </c>
      <c r="E8" s="52">
        <v>1.2564E-4</v>
      </c>
      <c r="F8" s="52">
        <v>5.6897989999999996E-2</v>
      </c>
      <c r="G8" s="52">
        <v>0.15357810999999999</v>
      </c>
      <c r="H8" s="52">
        <v>0.31636968999999998</v>
      </c>
      <c r="I8" s="52">
        <v>0.47018019999999999</v>
      </c>
      <c r="J8" s="52">
        <v>4.8969470000000001E-2</v>
      </c>
    </row>
    <row r="9" spans="1:10" x14ac:dyDescent="0.35">
      <c r="B9" t="s">
        <v>23</v>
      </c>
      <c r="C9" t="s">
        <v>24</v>
      </c>
      <c r="D9">
        <v>5</v>
      </c>
      <c r="E9" s="52">
        <v>8.4288000000000006E-4</v>
      </c>
      <c r="F9" s="52">
        <v>4.921035E-2</v>
      </c>
      <c r="G9" s="52">
        <v>0.12372168</v>
      </c>
      <c r="H9" s="52">
        <v>0.31288935000000001</v>
      </c>
      <c r="I9" s="52">
        <v>0.47534013000000003</v>
      </c>
      <c r="J9" s="52">
        <v>3.6139890000000001E-2</v>
      </c>
    </row>
    <row r="10" spans="1:10" x14ac:dyDescent="0.35">
      <c r="C10" t="s">
        <v>24</v>
      </c>
      <c r="D10" t="s">
        <v>25</v>
      </c>
      <c r="E10" s="52">
        <v>-1.775968E-2</v>
      </c>
      <c r="F10" s="52">
        <v>5.5561049999999994E-2</v>
      </c>
      <c r="G10" s="52">
        <v>0.17426543999999999</v>
      </c>
      <c r="H10" s="52">
        <v>0.33124653000000004</v>
      </c>
      <c r="I10" s="52">
        <v>0.52390166000000005</v>
      </c>
      <c r="J10" s="52">
        <v>0.13253445999999999</v>
      </c>
    </row>
    <row r="11" spans="1:10" x14ac:dyDescent="0.35">
      <c r="B11" t="s">
        <v>26</v>
      </c>
      <c r="C11" t="s">
        <v>24</v>
      </c>
      <c r="D11" t="s">
        <v>27</v>
      </c>
      <c r="E11" s="52">
        <v>-1.1882479999999999E-2</v>
      </c>
      <c r="F11" s="52">
        <v>5.2828889999999996E-2</v>
      </c>
      <c r="G11" s="52">
        <v>0.15320043</v>
      </c>
      <c r="H11" s="52">
        <v>0.31710533000000002</v>
      </c>
      <c r="I11" s="52">
        <v>0.49727716999999999</v>
      </c>
      <c r="J11" s="52">
        <v>0.10001498</v>
      </c>
    </row>
    <row r="12" spans="1:10" x14ac:dyDescent="0.35">
      <c r="B12" t="s">
        <v>28</v>
      </c>
      <c r="C12" t="s">
        <v>29</v>
      </c>
      <c r="E12" s="52">
        <v>-5.6951869999999995E-2</v>
      </c>
      <c r="F12" s="52">
        <v>8.5230770000000011E-2</v>
      </c>
      <c r="G12" s="52">
        <v>0.49007181999999999</v>
      </c>
      <c r="H12" s="52">
        <v>0.29478708000000003</v>
      </c>
      <c r="I12" s="52">
        <v>7.3995129999999992E-2</v>
      </c>
      <c r="J12" s="52">
        <v>0.26075760999999997</v>
      </c>
    </row>
    <row r="13" spans="1:10" x14ac:dyDescent="0.35">
      <c r="C13" t="s">
        <v>30</v>
      </c>
      <c r="E13" s="52">
        <v>-2.896251E-2</v>
      </c>
      <c r="F13" s="52">
        <v>8.2725060000000003E-2</v>
      </c>
      <c r="G13" s="52">
        <v>0.27923690000000001</v>
      </c>
      <c r="H13" s="52">
        <v>0.18839524000000002</v>
      </c>
      <c r="I13" s="52">
        <v>0.25835476000000002</v>
      </c>
      <c r="J13" s="52">
        <v>0.20381920999999997</v>
      </c>
    </row>
    <row r="14" spans="1:10" x14ac:dyDescent="0.35">
      <c r="C14" t="s">
        <v>31</v>
      </c>
      <c r="D14">
        <v>1</v>
      </c>
      <c r="E14" s="52">
        <v>9.1042999999999992E-3</v>
      </c>
      <c r="F14" s="52">
        <v>5.3137169999999997E-2</v>
      </c>
      <c r="G14" s="52">
        <v>0.13685167000000001</v>
      </c>
      <c r="H14" s="52">
        <v>0.30502670999999998</v>
      </c>
      <c r="I14" s="52">
        <v>0.44977789000000001</v>
      </c>
      <c r="J14" s="52">
        <v>6.5575799999999995E-3</v>
      </c>
    </row>
    <row r="15" spans="1:10" x14ac:dyDescent="0.35">
      <c r="C15" t="s">
        <v>31</v>
      </c>
      <c r="D15" t="s">
        <v>32</v>
      </c>
      <c r="E15" s="52">
        <v>9.2491000000000003E-4</v>
      </c>
      <c r="F15" s="52">
        <v>7.3497820000000005E-2</v>
      </c>
      <c r="G15" s="52">
        <v>0.19474923</v>
      </c>
      <c r="H15" s="52">
        <v>0.36883794999999997</v>
      </c>
      <c r="I15" s="52">
        <v>0.50521094</v>
      </c>
      <c r="J15" s="52">
        <v>6.4910750000000003E-2</v>
      </c>
    </row>
    <row r="16" spans="1:10" x14ac:dyDescent="0.35">
      <c r="C16" t="s">
        <v>31</v>
      </c>
      <c r="D16" t="s">
        <v>27</v>
      </c>
      <c r="E16" s="52">
        <v>3.0195899999999999E-3</v>
      </c>
      <c r="F16" s="52">
        <v>6.8009769999999997E-2</v>
      </c>
      <c r="G16" s="52">
        <v>0.17670411000000003</v>
      </c>
      <c r="H16" s="52">
        <v>0.34629915999999999</v>
      </c>
      <c r="I16" s="52">
        <v>0.48541440999999996</v>
      </c>
      <c r="J16" s="52">
        <v>4.8681260000000004E-2</v>
      </c>
    </row>
    <row r="17" spans="2:10" x14ac:dyDescent="0.35">
      <c r="B17" t="s">
        <v>33</v>
      </c>
      <c r="C17" t="s">
        <v>34</v>
      </c>
      <c r="E17" s="52">
        <v>-1.048689E-2</v>
      </c>
      <c r="F17" s="52">
        <v>0.18794964</v>
      </c>
      <c r="G17" s="52">
        <v>0.45164834999999998</v>
      </c>
      <c r="H17" s="52">
        <v>0.28878049</v>
      </c>
      <c r="I17" s="52">
        <v>6.7043619999999998E-2</v>
      </c>
      <c r="J17" s="52">
        <v>0.21086241</v>
      </c>
    </row>
    <row r="18" spans="2:10" x14ac:dyDescent="0.35">
      <c r="C18" t="s">
        <v>35</v>
      </c>
      <c r="D18" t="s">
        <v>12</v>
      </c>
      <c r="E18" s="52">
        <v>1.4000000000000002E-3</v>
      </c>
      <c r="F18" s="52">
        <v>1.1043799999999999E-2</v>
      </c>
      <c r="G18" s="52">
        <v>4.0825310000000004E-2</v>
      </c>
      <c r="H18" s="52">
        <v>0.13739632999999998</v>
      </c>
      <c r="I18" s="52">
        <v>0.23033976</v>
      </c>
      <c r="J18" s="52" t="s">
        <v>0</v>
      </c>
    </row>
    <row r="19" spans="2:10" x14ac:dyDescent="0.35">
      <c r="C19" t="s">
        <v>36</v>
      </c>
      <c r="D19" t="s">
        <v>12</v>
      </c>
      <c r="E19" s="52">
        <v>5.7679999999999997E-3</v>
      </c>
      <c r="F19" s="52">
        <v>3.098358E-2</v>
      </c>
      <c r="G19" s="52">
        <v>8.1204699999999991E-2</v>
      </c>
      <c r="H19" s="52">
        <v>0.17167372</v>
      </c>
      <c r="I19" s="52">
        <v>0.25753196</v>
      </c>
      <c r="J19" s="52" t="s">
        <v>0</v>
      </c>
    </row>
    <row r="20" spans="2:10" x14ac:dyDescent="0.35">
      <c r="B20" t="s">
        <v>37</v>
      </c>
      <c r="C20" t="s">
        <v>38</v>
      </c>
      <c r="E20" s="52">
        <v>1.157621E-2</v>
      </c>
      <c r="F20" s="52">
        <v>7.7259099999999997E-2</v>
      </c>
      <c r="G20" s="52">
        <v>0.15014664</v>
      </c>
      <c r="H20" s="52">
        <v>0.14444882000000001</v>
      </c>
      <c r="I20" s="52">
        <v>0.25381451999999999</v>
      </c>
      <c r="J20" s="52">
        <v>9.5476100000000008E-2</v>
      </c>
    </row>
    <row r="21" spans="2:10" x14ac:dyDescent="0.35">
      <c r="B21" t="s">
        <v>39</v>
      </c>
      <c r="E21" s="53">
        <f>(E2)</f>
        <v>9.2555499999999995E-3</v>
      </c>
      <c r="F21" s="53">
        <f>(F2)</f>
        <v>4.7988820000000001E-2</v>
      </c>
      <c r="G21" s="53">
        <f>(G2)</f>
        <v>0.13246072</v>
      </c>
      <c r="H21" s="53">
        <f>(H2)</f>
        <v>0.29083239999999999</v>
      </c>
      <c r="I21" s="53">
        <f>(I2)</f>
        <v>0.43981071999999999</v>
      </c>
      <c r="J21" s="54"/>
    </row>
    <row r="22" spans="2:10" x14ac:dyDescent="0.35">
      <c r="B22" t="s">
        <v>40</v>
      </c>
      <c r="E22" s="53">
        <f>(104%*E2)</f>
        <v>9.6257719999999995E-3</v>
      </c>
      <c r="F22" s="53">
        <f>(104%*F2)</f>
        <v>4.9908372800000003E-2</v>
      </c>
      <c r="G22" s="53">
        <f>(104%*G2)</f>
        <v>0.13775914880000001</v>
      </c>
      <c r="H22" s="53">
        <f>(104%*H2)</f>
        <v>0.30246569600000001</v>
      </c>
      <c r="I22" s="53">
        <f>(104%*I2)</f>
        <v>0.45740314879999999</v>
      </c>
      <c r="J22" s="55"/>
    </row>
    <row r="23" spans="2:10" x14ac:dyDescent="0.35">
      <c r="B23" t="s">
        <v>41</v>
      </c>
      <c r="E23" s="53">
        <f>(120%*E2)</f>
        <v>1.1106659999999999E-2</v>
      </c>
      <c r="F23" s="53">
        <f>(120%*F2)</f>
        <v>5.7586583999999996E-2</v>
      </c>
      <c r="G23" s="53">
        <f>(120%*G2)</f>
        <v>0.158952864</v>
      </c>
      <c r="H23" s="53">
        <f>(120%*H2)</f>
        <v>0.34899887999999996</v>
      </c>
      <c r="I23" s="53">
        <f>(120%*I2)</f>
        <v>0.52777286400000001</v>
      </c>
      <c r="J23" s="55"/>
    </row>
    <row r="24" spans="2:10" x14ac:dyDescent="0.35">
      <c r="B24" t="s">
        <v>42</v>
      </c>
      <c r="E24" s="53">
        <f>(1+6%)^(1/12)-1+E7</f>
        <v>-4.4510394346569514E-3</v>
      </c>
      <c r="F24" s="53">
        <f>(1+6%)^(10/12)-1+F7</f>
        <v>3.6832700666699622E-2</v>
      </c>
      <c r="G24" s="53">
        <f>6%+G7</f>
        <v>7.5727039999999995E-2</v>
      </c>
      <c r="H24" s="53">
        <f>(1+6%)^(2)-1+H7</f>
        <v>0.25193180000000015</v>
      </c>
      <c r="I24" s="53">
        <f>(1+6%)^(3)-1+I7</f>
        <v>0.36571938000000032</v>
      </c>
      <c r="J24" s="55"/>
    </row>
    <row r="25" spans="2:10" x14ac:dyDescent="0.35">
      <c r="B25" t="s">
        <v>43</v>
      </c>
      <c r="E25" s="53">
        <f>(1+5%)^(1/12)-1+E18</f>
        <v>5.4741237836483537E-3</v>
      </c>
      <c r="F25" s="53">
        <f>(1+5%)^(10/12)-1+F18</f>
        <v>5.2540142698250865E-2</v>
      </c>
      <c r="G25" s="53">
        <f>5%+G18</f>
        <v>9.0825310000000006E-2</v>
      </c>
      <c r="H25" s="53">
        <f>(1+5%)^(2)-1+H18</f>
        <v>0.23989633000000002</v>
      </c>
      <c r="I25" s="53">
        <f>(1+5%)^(3)-1+I18</f>
        <v>0.38796476000000013</v>
      </c>
      <c r="J25" s="55"/>
    </row>
    <row r="26" spans="2:10" x14ac:dyDescent="0.35">
      <c r="B26" t="s">
        <v>44</v>
      </c>
      <c r="E26" s="52">
        <f>(1+6%)^(1/12)-1+E18</f>
        <v>6.2675505653430486E-3</v>
      </c>
      <c r="F26" s="52">
        <f>(1+6%)^(10/12)-1+F18</f>
        <v>6.0799450666699624E-2</v>
      </c>
      <c r="G26" s="52">
        <f>6%+G18</f>
        <v>0.10082531</v>
      </c>
      <c r="H26" s="52">
        <f>(1+6%)^(2)-1+H18</f>
        <v>0.26099633000000011</v>
      </c>
      <c r="I26" s="52">
        <f>(1+6%)^(3)-1+I18</f>
        <v>0.4213557600000003</v>
      </c>
      <c r="J26" s="55"/>
    </row>
    <row r="27" spans="2:10" x14ac:dyDescent="0.35">
      <c r="B27" t="s">
        <v>45</v>
      </c>
    </row>
    <row r="29" spans="2:10" x14ac:dyDescent="0.35">
      <c r="C29" t="s">
        <v>46</v>
      </c>
    </row>
    <row r="30" spans="2:10" x14ac:dyDescent="0.35">
      <c r="C30" t="s">
        <v>47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Guia de FIIs</vt:lpstr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Tessari</dc:creator>
  <cp:lastModifiedBy>Maria Violatti</cp:lastModifiedBy>
  <cp:lastPrinted>2018-06-25T19:35:07Z</cp:lastPrinted>
  <dcterms:created xsi:type="dcterms:W3CDTF">2017-06-06T23:35:40Z</dcterms:created>
  <dcterms:modified xsi:type="dcterms:W3CDTF">2021-01-29T22:10:38Z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1296424809</vt:lpwstr>
  </property>
  <property fmtid="{D5CDD505-2E9C-101B-9397-08002B2CF9AE}" pid="3" name="EcoUpdateMessage">
    <vt:lpwstr>2021/01/29-22:00:09</vt:lpwstr>
  </property>
  <property fmtid="{D5CDD505-2E9C-101B-9397-08002B2CF9AE}" pid="4" name="EcoUpdateStatus">
    <vt:lpwstr>2021-01-29=BRA:St,ME,Fd;USA:St,ME;ARG:St,ME,TP;MEX:St,ME,Fd;CHL:St,ME;PER:St,ME,Fd|2021-01-28=BRA:TP;ARG:Fd;MEX:TP;CHL:Fd;COL:St,ME;PER:TP|2021-01-27=USA:TP;GBR:St,ME;COL:Fd|2021-01-08=CHL:TP|2014-02-26=VEN:St|2002-11-08=JPN:St|2016-08-18=NNN:St|2007-01-3</vt:lpwstr>
  </property>
</Properties>
</file>