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\\viseu\Research\FIIs\Planilhas de Acompanhamento\"/>
    </mc:Choice>
  </mc:AlternateContent>
  <xr:revisionPtr revIDLastSave="0" documentId="13_ncr:1_{792BB5E6-5416-4EA8-8EF6-015E96DCD2FC}" xr6:coauthVersionLast="41" xr6:coauthVersionMax="41" xr10:uidLastSave="{00000000-0000-0000-0000-000000000000}"/>
  <bookViews>
    <workbookView xWindow="-120" yWindow="300" windowWidth="19440" windowHeight="11220" xr2:uid="{00000000-000D-0000-FFFF-FFFF00000000}"/>
  </bookViews>
  <sheets>
    <sheet name="Guia de FIIs" sheetId="2" r:id="rId1"/>
    <sheet name="Indicadores" sheetId="3" state="hidden" r:id="rId2"/>
  </sheets>
  <externalReferences>
    <externalReference r:id="rId3"/>
  </externalReferences>
  <definedNames>
    <definedName name="_xlnm._FilterDatabase" localSheetId="0" hidden="1">'Guia de FIIs'!$A$4:$AE$107</definedName>
    <definedName name="ADMINISTRADOR">[1]PARAMETROS!$C$2:$C$100</definedName>
    <definedName name="ANBID">[1]PARAMETROS!$G$1:$G$145</definedName>
    <definedName name="AUDITORIA">[1]PARAMETROS!$J$3:$J$8</definedName>
    <definedName name="CAPTAÇÃO">[1]PARAMETROS!$I$3:$I$4</definedName>
    <definedName name="CLASSIFICACAO_TRIBUTARIA">[1]PARAMETROS!$F$2:$F$22</definedName>
    <definedName name="COME">[1]PARAMETROS!$H$3:$H$4</definedName>
    <definedName name="CUSTODIA">[1]PARAMETROS!$K$3:$K$11</definedName>
    <definedName name="CVM">[1]PARAMETROS!$L$3:$L$10</definedName>
    <definedName name="GESTORES">[1]PARAMETROS!$B$2:$B$350</definedName>
    <definedName name="RESPONSAVEL">[1]PARAMETROS!$A$2:$A$18</definedName>
    <definedName name="TIPO_DE_COTA">[1]PARAMETROS!$D$2:$D$6</definedName>
    <definedName name="TP_COTIZACAO_RESG">[1]PARAMETROS!$E$2:$E$8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6" i="3" l="1"/>
  <c r="H26" i="3"/>
  <c r="G26" i="3"/>
  <c r="F26" i="3"/>
  <c r="E26" i="3"/>
  <c r="I25" i="3"/>
  <c r="H25" i="3"/>
  <c r="G25" i="3"/>
  <c r="F25" i="3"/>
  <c r="E25" i="3"/>
  <c r="I24" i="3"/>
  <c r="H24" i="3"/>
  <c r="G24" i="3"/>
  <c r="F24" i="3"/>
  <c r="E24" i="3"/>
  <c r="I23" i="3"/>
  <c r="H23" i="3"/>
  <c r="G23" i="3"/>
  <c r="F23" i="3"/>
  <c r="E23" i="3"/>
  <c r="I22" i="3"/>
  <c r="H22" i="3"/>
  <c r="G22" i="3"/>
  <c r="F22" i="3"/>
  <c r="E22" i="3"/>
  <c r="I21" i="3"/>
  <c r="H21" i="3"/>
  <c r="G21" i="3"/>
  <c r="F21" i="3"/>
  <c r="E21" i="3"/>
</calcChain>
</file>

<file path=xl/sharedStrings.xml><?xml version="1.0" encoding="utf-8"?>
<sst xmlns="http://schemas.openxmlformats.org/spreadsheetml/2006/main" count="857" uniqueCount="399">
  <si>
    <t>-</t>
  </si>
  <si>
    <t>Gestor</t>
  </si>
  <si>
    <t>12 Meses</t>
  </si>
  <si>
    <t>Nome</t>
  </si>
  <si>
    <t>Classe</t>
  </si>
  <si>
    <t>Retorno|do fechamento|no mes|(de 30Abr17|até 31Mai17)|em moeda orig|ajust p/ prov</t>
  </si>
  <si>
    <t>Retorno|do fechamento|no ano|(de 31Dez16|até 31Mai17)|em moeda orig|ajust p/ prov</t>
  </si>
  <si>
    <t>Retorno|do fechamento|em 1 ano|(de 31Mai16|até 31Mai17)|em moeda orig|ajust p/ prov</t>
  </si>
  <si>
    <t>Retorno|do fechamento|em 2 anos|(de 31Mai15|até 31Mai17)|em moeda orig|ajust p/ prov</t>
  </si>
  <si>
    <t>Retorno|do fechamento|em 3 anos|(de 31Mai14|até 31Mai17)|em moeda orig|ajust p/ prov</t>
  </si>
  <si>
    <t>Volatilidade|base anual|31Mai17|1 anos|em moeda orig</t>
  </si>
  <si>
    <t>CDI</t>
  </si>
  <si>
    <t>Acumul</t>
  </si>
  <si>
    <t>Dolar Ptax Venda</t>
  </si>
  <si>
    <t>IBOV</t>
  </si>
  <si>
    <t>Ibovespa</t>
  </si>
  <si>
    <t>IBrX</t>
  </si>
  <si>
    <t>Ibrx Indice Brasil</t>
  </si>
  <si>
    <t>IBrX-50</t>
  </si>
  <si>
    <t>Ibrx-50</t>
  </si>
  <si>
    <t>IGPM Fgv</t>
  </si>
  <si>
    <t>IMA GERAL</t>
  </si>
  <si>
    <t>Ima Geral</t>
  </si>
  <si>
    <t>IMA-B 5</t>
  </si>
  <si>
    <t>Ima-B</t>
  </si>
  <si>
    <t>5+</t>
  </si>
  <si>
    <t>IMA-B</t>
  </si>
  <si>
    <t>Tot</t>
  </si>
  <si>
    <t>IDIV</t>
  </si>
  <si>
    <t>Ind Dividendos BmfBovespa</t>
  </si>
  <si>
    <t>Ind Govern Corp Difer</t>
  </si>
  <si>
    <t>Ind RF-M</t>
  </si>
  <si>
    <t>1+</t>
  </si>
  <si>
    <t>SMLL</t>
  </si>
  <si>
    <t>Ind Small Cap</t>
  </si>
  <si>
    <t>IPCA Ibge</t>
  </si>
  <si>
    <t>Poupanca</t>
  </si>
  <si>
    <t>S&amp;P PTAX</t>
  </si>
  <si>
    <t>S&amp;P 500</t>
  </si>
  <si>
    <t>100% CDI</t>
  </si>
  <si>
    <t>104% CDI</t>
  </si>
  <si>
    <t>120% CDI</t>
  </si>
  <si>
    <t>IGP-M+6%</t>
  </si>
  <si>
    <t>IPCA + 5%</t>
  </si>
  <si>
    <t>IPCA + 6%</t>
  </si>
  <si>
    <t>IPCA + Yield IMAB</t>
  </si>
  <si>
    <t>%CDI</t>
  </si>
  <si>
    <t>Absoluta</t>
  </si>
  <si>
    <t>Performance</t>
  </si>
  <si>
    <t>Código</t>
  </si>
  <si>
    <t>Característica</t>
  </si>
  <si>
    <t>BRCR11</t>
  </si>
  <si>
    <t>KNRI11</t>
  </si>
  <si>
    <t>HGRE11</t>
  </si>
  <si>
    <t>CXRI11</t>
  </si>
  <si>
    <t>BBPO11</t>
  </si>
  <si>
    <t>EDGA11</t>
  </si>
  <si>
    <t>XPCM11</t>
  </si>
  <si>
    <t>RNGO11</t>
  </si>
  <si>
    <t>BBFI11B</t>
  </si>
  <si>
    <t>FVBI11</t>
  </si>
  <si>
    <t>CEOC11</t>
  </si>
  <si>
    <t>SPTW11</t>
  </si>
  <si>
    <t>CBOP11</t>
  </si>
  <si>
    <t>THRA11</t>
  </si>
  <si>
    <t>BBVJ11</t>
  </si>
  <si>
    <t>VLOL11</t>
  </si>
  <si>
    <t>PRSV11</t>
  </si>
  <si>
    <t>FAMB11B</t>
  </si>
  <si>
    <t>BBRC11</t>
  </si>
  <si>
    <t>MBRF11</t>
  </si>
  <si>
    <t>ALMI11</t>
  </si>
  <si>
    <t>CNES11</t>
  </si>
  <si>
    <t>ONEF11</t>
  </si>
  <si>
    <t>TRNT11</t>
  </si>
  <si>
    <t>FPAB11</t>
  </si>
  <si>
    <t>BMLC11B</t>
  </si>
  <si>
    <t>XTED11</t>
  </si>
  <si>
    <t>HGBS11</t>
  </si>
  <si>
    <t>JRDM11</t>
  </si>
  <si>
    <t>PQDP11</t>
  </si>
  <si>
    <t>FIGS11</t>
  </si>
  <si>
    <t>RBGS11</t>
  </si>
  <si>
    <t>FLRP11</t>
  </si>
  <si>
    <t>SHPH11</t>
  </si>
  <si>
    <t>ABCP11</t>
  </si>
  <si>
    <t>CTXT11</t>
  </si>
  <si>
    <t>HTMX11</t>
  </si>
  <si>
    <t>FLMA11</t>
  </si>
  <si>
    <t>HGLG11</t>
  </si>
  <si>
    <t>SDIL11</t>
  </si>
  <si>
    <t>FIIP11B</t>
  </si>
  <si>
    <t>RBRD11</t>
  </si>
  <si>
    <t>EURO11</t>
  </si>
  <si>
    <t>FIIB11</t>
  </si>
  <si>
    <t>CXTL11</t>
  </si>
  <si>
    <t>GRLV11</t>
  </si>
  <si>
    <t>FCFL11</t>
  </si>
  <si>
    <t>FAED11</t>
  </si>
  <si>
    <t>BPFF11</t>
  </si>
  <si>
    <t>RBBV11</t>
  </si>
  <si>
    <t>MAXR11</t>
  </si>
  <si>
    <t>NSLU11</t>
  </si>
  <si>
    <t>HCRI11</t>
  </si>
  <si>
    <t>KNCR11</t>
  </si>
  <si>
    <t>JSRE11</t>
  </si>
  <si>
    <t>MXRF11</t>
  </si>
  <si>
    <t>FEXC11</t>
  </si>
  <si>
    <t>PORD11</t>
  </si>
  <si>
    <t>VRTA11</t>
  </si>
  <si>
    <t>HGCR11</t>
  </si>
  <si>
    <t>RBVO11</t>
  </si>
  <si>
    <t>CPTS11B</t>
  </si>
  <si>
    <t>KNIP11</t>
  </si>
  <si>
    <t>BCRI11</t>
  </si>
  <si>
    <t>PLRI11</t>
  </si>
  <si>
    <t>Tx de Adm (%)</t>
  </si>
  <si>
    <t>No Ano</t>
  </si>
  <si>
    <t>Dados Cadastrais</t>
  </si>
  <si>
    <t>Preço</t>
  </si>
  <si>
    <t>Em 3 meses</t>
  </si>
  <si>
    <t>Em 12 Meses</t>
  </si>
  <si>
    <t>R$/Cota</t>
  </si>
  <si>
    <t>1 Mês</t>
  </si>
  <si>
    <t>Dividend Yield</t>
  </si>
  <si>
    <t>Em %</t>
  </si>
  <si>
    <t>3 Meses</t>
  </si>
  <si>
    <t>Volume</t>
  </si>
  <si>
    <t>Média diária 3M</t>
  </si>
  <si>
    <t>R$</t>
  </si>
  <si>
    <t>%</t>
  </si>
  <si>
    <t>VM/PL</t>
  </si>
  <si>
    <t>Último Provento</t>
  </si>
  <si>
    <t>Por cota</t>
  </si>
  <si>
    <t>Yield Anualizado</t>
  </si>
  <si>
    <t>Data</t>
  </si>
  <si>
    <t>Ex Proventos</t>
  </si>
  <si>
    <t>R$ (Mil)</t>
  </si>
  <si>
    <t>Peso no IFIX</t>
  </si>
  <si>
    <t>Preço: Preço de fechamento do último dia do período de referência</t>
  </si>
  <si>
    <t xml:space="preserve">Performance: variação da cota no período +  (soma dos proventos no período)/cota </t>
  </si>
  <si>
    <t>Dividend Yield: Média dos proventos pagos no período, multiplicado por 12 e dividido pelo valor da cota</t>
  </si>
  <si>
    <t>Dividend Yield Gross UP: Dividend Yield dividido pelo fator de 85%</t>
  </si>
  <si>
    <t>Volume Médio Diário: Média de volume diário negociado nos últimos noventa dias</t>
  </si>
  <si>
    <t>Giro da Semana: Volume negociado no período/valor de mercado do fundo</t>
  </si>
  <si>
    <t>Peso no IFIX: Participação do fundo no índice de fundos imobiliários</t>
  </si>
  <si>
    <t>Valor de Mercado (VM): Último Preço x Quantidade de cotas</t>
  </si>
  <si>
    <t>ABL: Área Bruta Locável</t>
  </si>
  <si>
    <t>Patrimônio Líquido (PL)</t>
  </si>
  <si>
    <t>VM/PL: (Valor de Mercado/Patrimônio Líquido) - 1</t>
  </si>
  <si>
    <t>Último Provento: Último provento declarado</t>
  </si>
  <si>
    <t>Os números de cotas e os valores patrimoniais estão arredondados</t>
  </si>
  <si>
    <t>Tipo de Gestão</t>
  </si>
  <si>
    <t xml:space="preserve">XP Guia de FIIs </t>
  </si>
  <si>
    <t>BCFF11</t>
  </si>
  <si>
    <t>OUJP11</t>
  </si>
  <si>
    <t>XPML11</t>
  </si>
  <si>
    <t>VISC11</t>
  </si>
  <si>
    <t>RBRF11</t>
  </si>
  <si>
    <t>GGRC11</t>
  </si>
  <si>
    <t>WPLZ11</t>
  </si>
  <si>
    <t>Pagamento</t>
  </si>
  <si>
    <t>Dia</t>
  </si>
  <si>
    <t>Administrador</t>
  </si>
  <si>
    <t>10º Útil</t>
  </si>
  <si>
    <t>15º Corrido</t>
  </si>
  <si>
    <t>5º Útil</t>
  </si>
  <si>
    <t>8º Útil</t>
  </si>
  <si>
    <t>15º  Útil</t>
  </si>
  <si>
    <t>20º Útil</t>
  </si>
  <si>
    <t>25º Corrido</t>
  </si>
  <si>
    <t>9º Útil</t>
  </si>
  <si>
    <t>15º Útil</t>
  </si>
  <si>
    <t>12º Útil</t>
  </si>
  <si>
    <t>20º Corrido</t>
  </si>
  <si>
    <t>10º Corrido</t>
  </si>
  <si>
    <t>6º Útil</t>
  </si>
  <si>
    <t>XPLG11</t>
  </si>
  <si>
    <t>13º Corrido</t>
  </si>
  <si>
    <t>IRDM11</t>
  </si>
  <si>
    <t>MGFF11</t>
  </si>
  <si>
    <t>RBRR11</t>
  </si>
  <si>
    <t>UBSR11</t>
  </si>
  <si>
    <t>7º Útil</t>
  </si>
  <si>
    <t>16º Corrido</t>
  </si>
  <si>
    <t>HFOF11</t>
  </si>
  <si>
    <t>XPIN11</t>
  </si>
  <si>
    <t>MFII11</t>
  </si>
  <si>
    <t>ALZR11</t>
  </si>
  <si>
    <t>MALL11</t>
  </si>
  <si>
    <t>KNHY11</t>
  </si>
  <si>
    <t>CARE11</t>
  </si>
  <si>
    <t>BCIA11</t>
  </si>
  <si>
    <t>TGAR11</t>
  </si>
  <si>
    <t>HGRU11</t>
  </si>
  <si>
    <t>CXCE11B</t>
  </si>
  <si>
    <t>Último dia útil</t>
  </si>
  <si>
    <t>RBED11</t>
  </si>
  <si>
    <t>RBVA11</t>
  </si>
  <si>
    <t>LVBI11</t>
  </si>
  <si>
    <t>VGIR11</t>
  </si>
  <si>
    <t>VILG11</t>
  </si>
  <si>
    <t>PATC11</t>
  </si>
  <si>
    <t>13º Útil</t>
  </si>
  <si>
    <t>HGPO11</t>
  </si>
  <si>
    <t>RCRB11</t>
  </si>
  <si>
    <t>Ativa</t>
  </si>
  <si>
    <t>BTLG11</t>
  </si>
  <si>
    <t>HSML11</t>
  </si>
  <si>
    <t>HSI Malls</t>
  </si>
  <si>
    <t>Shoppings</t>
  </si>
  <si>
    <t>Santander Securities</t>
  </si>
  <si>
    <t>HSI</t>
  </si>
  <si>
    <t>VINO11</t>
  </si>
  <si>
    <t>QAGR11</t>
  </si>
  <si>
    <t>XPPR11</t>
  </si>
  <si>
    <t>XPCI11</t>
  </si>
  <si>
    <t>RBRP11</t>
  </si>
  <si>
    <t>Vinci</t>
  </si>
  <si>
    <t>Quasar</t>
  </si>
  <si>
    <t>XP Vista</t>
  </si>
  <si>
    <t>BRL Trust</t>
  </si>
  <si>
    <t>BTG Pactual</t>
  </si>
  <si>
    <t>Vortx</t>
  </si>
  <si>
    <t>BC Fund</t>
  </si>
  <si>
    <t>Lajes Corporativas</t>
  </si>
  <si>
    <t>BTG</t>
  </si>
  <si>
    <t>Kinea Renda Imobiliária</t>
  </si>
  <si>
    <t>Outros</t>
  </si>
  <si>
    <t>Intrag</t>
  </si>
  <si>
    <t>Kinea</t>
  </si>
  <si>
    <t>CSHG Real Estate</t>
  </si>
  <si>
    <t>CSHG</t>
  </si>
  <si>
    <t>Rio Bravo Renda Corporativa</t>
  </si>
  <si>
    <t>Rio Bravo</t>
  </si>
  <si>
    <t>Caixa Rio Bravo</t>
  </si>
  <si>
    <t>Fundo de Fundos</t>
  </si>
  <si>
    <t>Caixa</t>
  </si>
  <si>
    <t>BB Progressivo II</t>
  </si>
  <si>
    <t>Passiva</t>
  </si>
  <si>
    <t>Agências</t>
  </si>
  <si>
    <t>Votorantim</t>
  </si>
  <si>
    <t>Edifício Galeria</t>
  </si>
  <si>
    <t>Tishman</t>
  </si>
  <si>
    <t>XP Corp. Macaé</t>
  </si>
  <si>
    <t>Rio Negro</t>
  </si>
  <si>
    <t>BB Progressivo</t>
  </si>
  <si>
    <t>VBI FL 4440</t>
  </si>
  <si>
    <t>VBI</t>
  </si>
  <si>
    <t>CEO CCP</t>
  </si>
  <si>
    <t>CCP</t>
  </si>
  <si>
    <t>SP Downtown</t>
  </si>
  <si>
    <t>Geracao Futuro</t>
  </si>
  <si>
    <t>Brasil Plural</t>
  </si>
  <si>
    <t>Castello Branco Office Park</t>
  </si>
  <si>
    <t>Cyrela Thera Corp</t>
  </si>
  <si>
    <t>Cidade Jardim C. Tower</t>
  </si>
  <si>
    <t>Vila Olímpia Corporate</t>
  </si>
  <si>
    <t>Citibank</t>
  </si>
  <si>
    <t>RB Capital</t>
  </si>
  <si>
    <t>Presidente Vargas</t>
  </si>
  <si>
    <t>BEM</t>
  </si>
  <si>
    <t>Latour</t>
  </si>
  <si>
    <t>CSHG Prime Offices</t>
  </si>
  <si>
    <t>FII Vinc Cor</t>
  </si>
  <si>
    <t>FII Quasar A</t>
  </si>
  <si>
    <t>FII Xp Prop</t>
  </si>
  <si>
    <t>FII Xp Cred</t>
  </si>
  <si>
    <t>Recebíveis</t>
  </si>
  <si>
    <t>RBR Properties</t>
  </si>
  <si>
    <t>RBR Asset</t>
  </si>
  <si>
    <t>Edifício Almirante Barroso</t>
  </si>
  <si>
    <t>BB Renda Corporativa</t>
  </si>
  <si>
    <t>Mercantil do Brasil</t>
  </si>
  <si>
    <t>Torre Almirante</t>
  </si>
  <si>
    <t>Ourinvest</t>
  </si>
  <si>
    <t>CENESP</t>
  </si>
  <si>
    <t>The One</t>
  </si>
  <si>
    <t>Torre Norte</t>
  </si>
  <si>
    <t>Projeto Água Branca</t>
  </si>
  <si>
    <t>Coinvalores</t>
  </si>
  <si>
    <t>Brascan Lajes Corporativas</t>
  </si>
  <si>
    <t>Brascan</t>
  </si>
  <si>
    <t>TRX Edifícios Corporativos</t>
  </si>
  <si>
    <t>TRX</t>
  </si>
  <si>
    <t>Hedge Brasil Shopping</t>
  </si>
  <si>
    <t>Hedge</t>
  </si>
  <si>
    <t>Shopping Jardim Sul</t>
  </si>
  <si>
    <t>Parque D. Pedro Shopping</t>
  </si>
  <si>
    <t>Unishopping Consultoria</t>
  </si>
  <si>
    <t>General Shopping Ativo e Renda</t>
  </si>
  <si>
    <t>RB General Shopping Sulacap</t>
  </si>
  <si>
    <t>Oliveira Trust</t>
  </si>
  <si>
    <t>Floripa Shopping</t>
  </si>
  <si>
    <t>Shopping Pátio Higienópolis</t>
  </si>
  <si>
    <t>Shopping West Plaza</t>
  </si>
  <si>
    <t>Grand Plaza Shopping</t>
  </si>
  <si>
    <t>Centro Textil Internacional</t>
  </si>
  <si>
    <t>Hotel Maxinvest</t>
  </si>
  <si>
    <t>Hotéis</t>
  </si>
  <si>
    <t>HotelInvest</t>
  </si>
  <si>
    <t>Continental Square Faria Lima</t>
  </si>
  <si>
    <t>BR-Capital</t>
  </si>
  <si>
    <t>CSHG Logística</t>
  </si>
  <si>
    <t>Ativos Logísticos</t>
  </si>
  <si>
    <t>BTG Realty Logística I</t>
  </si>
  <si>
    <t>SDI Rio Bravo Renda Logística</t>
  </si>
  <si>
    <t>SDI Gestão</t>
  </si>
  <si>
    <t>RB Capital Renda I</t>
  </si>
  <si>
    <t>RB Capital Renda II</t>
  </si>
  <si>
    <t>Europar</t>
  </si>
  <si>
    <t>Banif</t>
  </si>
  <si>
    <t>Industrial do Brasil</t>
  </si>
  <si>
    <t>Caixa TRX Logística Renda</t>
  </si>
  <si>
    <t>CSHG GR Louveira</t>
  </si>
  <si>
    <t>Campus Faria Lima</t>
  </si>
  <si>
    <t>Educacional</t>
  </si>
  <si>
    <t>Anhanguera Educacional</t>
  </si>
  <si>
    <t>Brasil Plural Absoluto</t>
  </si>
  <si>
    <t>BTG Pactual FoF</t>
  </si>
  <si>
    <t>JHSF Rio Bravo Faz. Boa Vista</t>
  </si>
  <si>
    <t>Varejo</t>
  </si>
  <si>
    <t>Max Retail</t>
  </si>
  <si>
    <t>Hospital Nsa. de Lourdes</t>
  </si>
  <si>
    <t>Hospitais</t>
  </si>
  <si>
    <t>Hospital da Criança</t>
  </si>
  <si>
    <t>Kinea Rendimentos Imob (CDI)</t>
  </si>
  <si>
    <t>JS Real Estate Multigestão</t>
  </si>
  <si>
    <t>J Safra</t>
  </si>
  <si>
    <t>J. Safra</t>
  </si>
  <si>
    <t>Maxi Renda</t>
  </si>
  <si>
    <t>BTG Pactual Fundo de CRI</t>
  </si>
  <si>
    <t>Polo Recebíveis Imobiliários FII</t>
  </si>
  <si>
    <t>Polo Capital</t>
  </si>
  <si>
    <t>Fator Verità</t>
  </si>
  <si>
    <t>Fator</t>
  </si>
  <si>
    <t>CSHG Recebíveis Imobiliários</t>
  </si>
  <si>
    <t>Rio Bravo Crédito Imobiliário II</t>
  </si>
  <si>
    <t>Capitânia Securities II</t>
  </si>
  <si>
    <t>BNY Mellon</t>
  </si>
  <si>
    <t>Capitânia</t>
  </si>
  <si>
    <t>Kinea Índice de Preços</t>
  </si>
  <si>
    <t>Banestes Rec. Imobiliários</t>
  </si>
  <si>
    <t>Banestes DTVM</t>
  </si>
  <si>
    <t>Polo Recebíveis Imobiliários I</t>
  </si>
  <si>
    <t>Polo</t>
  </si>
  <si>
    <t>Ourinvest JPP</t>
  </si>
  <si>
    <t>Finaxis</t>
  </si>
  <si>
    <t>JPP Capital</t>
  </si>
  <si>
    <t>FII XP Log</t>
  </si>
  <si>
    <t>Vórtx DTVM</t>
  </si>
  <si>
    <t>XP Malls</t>
  </si>
  <si>
    <t>Vinci Shopping Centers</t>
  </si>
  <si>
    <t>RBR Fundo de Fundos</t>
  </si>
  <si>
    <t xml:space="preserve">GGR Covepi Renda </t>
  </si>
  <si>
    <t>CM Capital Markets</t>
  </si>
  <si>
    <t>GGR</t>
  </si>
  <si>
    <t>Iridium Recebíveis Imobiliários</t>
  </si>
  <si>
    <t xml:space="preserve">Iridium Gestão de Recursos </t>
  </si>
  <si>
    <t>Mogno FoF</t>
  </si>
  <si>
    <t>Mogno</t>
  </si>
  <si>
    <t>RBR High Grade</t>
  </si>
  <si>
    <t>XP Industrial</t>
  </si>
  <si>
    <t>UBS Recebíveis Imobiliários</t>
  </si>
  <si>
    <t>Rec</t>
  </si>
  <si>
    <t>Malls Brasil Plural</t>
  </si>
  <si>
    <t>Geração Futuro</t>
  </si>
  <si>
    <t>Alianza Trust Renda Imobiliária</t>
  </si>
  <si>
    <t>Alianza Gestão de Recurso</t>
  </si>
  <si>
    <t>Kinea High Yield</t>
  </si>
  <si>
    <t>Brazilian Graveyard and Death Care</t>
  </si>
  <si>
    <t>Planner Corretora</t>
  </si>
  <si>
    <t>Zion Gestão</t>
  </si>
  <si>
    <t>Bradesco Carteira Imobiliária Ativa</t>
  </si>
  <si>
    <t>Bradesco</t>
  </si>
  <si>
    <t>TG Ativo Real</t>
  </si>
  <si>
    <t>TG Core</t>
  </si>
  <si>
    <t>CSHG Renda Urbana</t>
  </si>
  <si>
    <t>Hedge TOP FOF III</t>
  </si>
  <si>
    <t>Hedge Investments</t>
  </si>
  <si>
    <t>Rio Bravo Renda Educacional</t>
  </si>
  <si>
    <t>Rio Bravo Renda Varejo</t>
  </si>
  <si>
    <t>VBI Log FII</t>
  </si>
  <si>
    <t>Valora RE III</t>
  </si>
  <si>
    <t>Valora Investimentos</t>
  </si>
  <si>
    <t>Vinci Logística</t>
  </si>
  <si>
    <t>Pátria Edifícios Corporativos</t>
  </si>
  <si>
    <t>Modal DTVM</t>
  </si>
  <si>
    <t>Pátria Investimentos</t>
  </si>
  <si>
    <t>Mérito Desenvolvimento Imobiliário</t>
  </si>
  <si>
    <t>Mérito Investimentos</t>
  </si>
  <si>
    <t>Caixa Cedae</t>
  </si>
  <si>
    <t>VM</t>
  </si>
  <si>
    <t>PL</t>
  </si>
  <si>
    <t>Informações do Fundo</t>
  </si>
  <si>
    <t>Em 1 mês</t>
  </si>
  <si>
    <t>Fonte: Todos os dados provêm da Economática e da XP Investimentos</t>
  </si>
  <si>
    <t/>
  </si>
  <si>
    <t>1,1%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</si>
</sst>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R$&quot;\ #,##0;[Red]\-&quot;R$&quot;\ #,##0"/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D+&quot;0"/>
    <numFmt numFmtId="165" formatCode="_-* #,##0_-;\-* #,##0_-;_-* &quot;-&quot;??_-;_-@_-"/>
    <numFmt numFmtId="166" formatCode="&quot;R$&quot;\ #,##0.00"/>
    <numFmt numFmtId="167" formatCode="0.0%"/>
    <numFmt numFmtId="168" formatCode="00000000000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 val="singleAccounting"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E18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2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7" fillId="5" borderId="0" xfId="1" applyNumberFormat="1" applyFont="1" applyFill="1" applyBorder="1" applyAlignment="1">
      <alignment horizontal="center" vertical="center"/>
    </xf>
    <xf numFmtId="44" fontId="7" fillId="5" borderId="0" xfId="1" applyNumberFormat="1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8" fontId="7" fillId="5" borderId="0" xfId="0" applyNumberFormat="1" applyFont="1" applyFill="1" applyBorder="1" applyAlignment="1">
      <alignment horizontal="center" vertical="center"/>
    </xf>
    <xf numFmtId="6" fontId="8" fillId="5" borderId="0" xfId="0" applyNumberFormat="1" applyFont="1" applyFill="1" applyBorder="1" applyAlignment="1">
      <alignment horizontal="center" wrapText="1"/>
    </xf>
    <xf numFmtId="10" fontId="7" fillId="5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center" vertical="center" wrapText="1"/>
    </xf>
    <xf numFmtId="8" fontId="7" fillId="5" borderId="0" xfId="0" applyNumberFormat="1" applyFont="1" applyFill="1" applyBorder="1" applyAlignment="1">
      <alignment horizontal="center" vertical="center" wrapText="1"/>
    </xf>
    <xf numFmtId="164" fontId="7" fillId="5" borderId="0" xfId="0" applyNumberFormat="1" applyFont="1" applyFill="1" applyBorder="1" applyAlignment="1">
      <alignment horizontal="center" vertical="center" wrapText="1"/>
    </xf>
    <xf numFmtId="9" fontId="7" fillId="5" borderId="0" xfId="0" applyNumberFormat="1" applyFont="1" applyFill="1" applyBorder="1" applyAlignment="1">
      <alignment horizontal="center" vertical="center" wrapText="1"/>
    </xf>
    <xf numFmtId="6" fontId="7" fillId="5" borderId="0" xfId="0" applyNumberFormat="1" applyFont="1" applyFill="1" applyBorder="1" applyAlignment="1">
      <alignment horizontal="center" vertical="center" wrapText="1"/>
    </xf>
    <xf numFmtId="168" fontId="10" fillId="0" borderId="0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horizontal="left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8" fontId="10" fillId="5" borderId="1" xfId="0" applyNumberFormat="1" applyFont="1" applyFill="1" applyBorder="1" applyAlignment="1">
      <alignment horizontal="center" vertical="center"/>
    </xf>
    <xf numFmtId="10" fontId="10" fillId="5" borderId="1" xfId="2" applyNumberFormat="1" applyFont="1" applyFill="1" applyBorder="1" applyAlignment="1">
      <alignment horizontal="center" vertical="center"/>
    </xf>
    <xf numFmtId="0" fontId="7" fillId="0" borderId="0" xfId="0" applyFont="1" applyFill="1" applyBorder="1"/>
    <xf numFmtId="0" fontId="9" fillId="0" borderId="0" xfId="0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8" fontId="7" fillId="0" borderId="0" xfId="0" applyNumberFormat="1" applyFont="1" applyFill="1" applyBorder="1" applyAlignment="1">
      <alignment horizontal="center" vertical="center" wrapText="1"/>
    </xf>
    <xf numFmtId="0" fontId="0" fillId="0" borderId="0" xfId="0" applyFill="1"/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44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7" fillId="0" borderId="0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wrapText="1"/>
    </xf>
    <xf numFmtId="10" fontId="8" fillId="0" borderId="0" xfId="0" applyNumberFormat="1" applyFont="1" applyFill="1" applyBorder="1" applyAlignment="1">
      <alignment wrapText="1"/>
    </xf>
    <xf numFmtId="9" fontId="8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>
      <alignment horizontal="center"/>
    </xf>
    <xf numFmtId="6" fontId="8" fillId="0" borderId="0" xfId="0" applyNumberFormat="1" applyFont="1" applyFill="1" applyBorder="1" applyAlignment="1">
      <alignment horizontal="center" wrapText="1"/>
    </xf>
    <xf numFmtId="0" fontId="10" fillId="4" borderId="0" xfId="0" applyFont="1" applyFill="1" applyBorder="1"/>
    <xf numFmtId="164" fontId="8" fillId="0" borderId="0" xfId="0" applyNumberFormat="1" applyFont="1" applyFill="1" applyBorder="1" applyAlignment="1">
      <alignment horizontal="center" wrapText="1"/>
    </xf>
    <xf numFmtId="10" fontId="8" fillId="0" borderId="0" xfId="0" applyNumberFormat="1" applyFont="1" applyFill="1" applyBorder="1" applyAlignment="1">
      <alignment horizontal="center" wrapText="1"/>
    </xf>
    <xf numFmtId="9" fontId="8" fillId="0" borderId="0" xfId="0" applyNumberFormat="1" applyFont="1" applyFill="1" applyBorder="1" applyAlignment="1">
      <alignment horizontal="center" wrapText="1"/>
    </xf>
    <xf numFmtId="0" fontId="0" fillId="0" borderId="0" xfId="0" applyNumberFormat="1" applyFill="1" applyAlignment="1">
      <alignment horizontal="center"/>
    </xf>
    <xf numFmtId="0" fontId="0" fillId="0" borderId="0" xfId="0" applyNumberFormat="1" applyAlignment="1">
      <alignment horizontal="center"/>
    </xf>
    <xf numFmtId="10" fontId="0" fillId="0" borderId="0" xfId="2" applyNumberFormat="1" applyFont="1"/>
    <xf numFmtId="10" fontId="1" fillId="0" borderId="0" xfId="2" applyNumberFormat="1" applyFont="1"/>
    <xf numFmtId="10" fontId="0" fillId="3" borderId="0" xfId="0" applyNumberFormat="1" applyFill="1"/>
    <xf numFmtId="0" fontId="0" fillId="3" borderId="0" xfId="0" applyFill="1"/>
    <xf numFmtId="167" fontId="10" fillId="4" borderId="1" xfId="2" applyNumberFormat="1" applyFont="1" applyFill="1" applyBorder="1" applyAlignment="1">
      <alignment horizontal="center" vertical="center"/>
    </xf>
    <xf numFmtId="4" fontId="10" fillId="5" borderId="1" xfId="2" applyNumberFormat="1" applyFont="1" applyFill="1" applyBorder="1" applyAlignment="1">
      <alignment horizontal="center" vertical="center"/>
    </xf>
    <xf numFmtId="0" fontId="12" fillId="0" borderId="0" xfId="0" applyFont="1"/>
    <xf numFmtId="0" fontId="12" fillId="4" borderId="0" xfId="0" applyFont="1" applyFill="1"/>
    <xf numFmtId="0" fontId="7" fillId="5" borderId="0" xfId="0" applyNumberFormat="1" applyFont="1" applyFill="1" applyBorder="1" applyAlignment="1">
      <alignment horizontal="center" vertical="center" wrapText="1"/>
    </xf>
    <xf numFmtId="10" fontId="0" fillId="0" borderId="0" xfId="0" applyNumberFormat="1"/>
    <xf numFmtId="9" fontId="8" fillId="5" borderId="0" xfId="0" applyNumberFormat="1" applyFont="1" applyFill="1" applyBorder="1" applyAlignment="1">
      <alignment horizontal="center" wrapText="1"/>
    </xf>
    <xf numFmtId="167" fontId="10" fillId="5" borderId="1" xfId="2" applyNumberFormat="1" applyFont="1" applyFill="1" applyBorder="1" applyAlignment="1">
      <alignment horizontal="center" vertical="center"/>
    </xf>
    <xf numFmtId="14" fontId="7" fillId="5" borderId="0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0" fillId="5" borderId="1" xfId="2" applyNumberFormat="1" applyFont="1" applyFill="1" applyBorder="1" applyAlignment="1">
      <alignment horizontal="center" vertical="center"/>
    </xf>
    <xf numFmtId="10" fontId="8" fillId="5" borderId="0" xfId="0" applyNumberFormat="1" applyFont="1" applyFill="1" applyBorder="1" applyAlignment="1">
      <alignment horizontal="center" wrapText="1"/>
    </xf>
    <xf numFmtId="0" fontId="4" fillId="3" borderId="0" xfId="0" applyFont="1" applyFill="1" applyBorder="1" applyAlignment="1">
      <alignment horizontal="left" vertical="center"/>
    </xf>
    <xf numFmtId="166" fontId="5" fillId="3" borderId="0" xfId="0" applyNumberFormat="1" applyFont="1" applyFill="1" applyBorder="1" applyAlignment="1">
      <alignment horizontal="center" vertical="center" wrapText="1"/>
    </xf>
    <xf numFmtId="165" fontId="5" fillId="3" borderId="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 vertical="center"/>
    </xf>
  </cellXfs>
  <cellStyles count="4">
    <cellStyle name="Comma" xfId="1" builtinId="3"/>
    <cellStyle name="Hiperlink 2" xfId="3" xr:uid="{00000000-0005-0000-0000-000000000000}"/>
    <cellStyle name="Normal" xfId="0" builtinId="0"/>
    <cellStyle name="Percent" xfId="2" builtinId="5"/>
  </cellStyles>
  <dxfs count="40"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  <dxf>
      <fill>
        <patternFill>
          <bgColor rgb="FF63BE7B"/>
        </patternFill>
      </fill>
    </dxf>
    <dxf>
      <fill>
        <patternFill>
          <bgColor rgb="FFB1D47F"/>
        </patternFill>
      </fill>
    </dxf>
    <dxf>
      <fill>
        <patternFill>
          <bgColor rgb="FFFFEB84"/>
        </patternFill>
      </fill>
    </dxf>
    <dxf>
      <fill>
        <patternFill>
          <bgColor rgb="FFFF9966"/>
        </patternFill>
      </fill>
    </dxf>
    <dxf>
      <fill>
        <patternFill>
          <bgColor rgb="FFFF5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ntroles\Base_Dados_Fund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FORA DA PLATAFORMA"/>
      <sheetName val="temp_heberton"/>
      <sheetName val="PARAMETROS"/>
      <sheetName val="RASCUNHO"/>
      <sheetName val="Plan3"/>
      <sheetName val="Temporário"/>
      <sheetName val="Plan1"/>
      <sheetName val="Temporario"/>
      <sheetName val="Temporario 2"/>
    </sheetNames>
    <sheetDataSet>
      <sheetData sheetId="0" refreshError="1"/>
      <sheetData sheetId="1" refreshError="1"/>
      <sheetData sheetId="2" refreshError="1"/>
      <sheetData sheetId="3">
        <row r="1">
          <cell r="G1" t="str">
            <v>CLASSIFICAÇÃO ANBID</v>
          </cell>
        </row>
        <row r="3">
          <cell r="A3" t="str">
            <v>FABIO.GONCALVES</v>
          </cell>
          <cell r="B3" t="str">
            <v>ADVIS EQUITIES ADMINISTRAÇÃO DE RECURSOS LTDA</v>
          </cell>
          <cell r="C3" t="str">
            <v>BANCO BNP PARIBAS BRASIL S/A</v>
          </cell>
          <cell r="D3" t="str">
            <v>ABERTURA</v>
          </cell>
          <cell r="E3" t="str">
            <v>corridos</v>
          </cell>
          <cell r="F3" t="str">
            <v>LONGO PRAZO</v>
          </cell>
          <cell r="G3" t="str">
            <v>Curto Prazo</v>
          </cell>
          <cell r="H3" t="str">
            <v>SIM</v>
          </cell>
          <cell r="I3" t="str">
            <v>ABERTO</v>
          </cell>
          <cell r="J3" t="str">
            <v>KPMG Auditores Independentes S/A</v>
          </cell>
          <cell r="K3" t="str">
            <v>BANCO BRADESCO S.A.</v>
          </cell>
          <cell r="L3" t="str">
            <v>Fundo Multimercado</v>
          </cell>
        </row>
        <row r="4">
          <cell r="A4" t="str">
            <v>FAUSTO.SILVA</v>
          </cell>
          <cell r="B4" t="str">
            <v>ADVIS INVESTIMENTOS LTDA</v>
          </cell>
          <cell r="C4" t="str">
            <v>BANCO BRADESCO S.A</v>
          </cell>
          <cell r="D4" t="str">
            <v>FECHAMENTO</v>
          </cell>
          <cell r="E4" t="str">
            <v>útil</v>
          </cell>
          <cell r="F4" t="str">
            <v>RENDA VARIÁVEL</v>
          </cell>
          <cell r="G4" t="str">
            <v>Referenciado DI</v>
          </cell>
          <cell r="H4" t="str">
            <v>NÃO</v>
          </cell>
          <cell r="I4" t="str">
            <v>FECHADO</v>
          </cell>
          <cell r="J4" t="str">
            <v>PWC Auditores Independentes</v>
          </cell>
          <cell r="K4" t="str">
            <v>Itaú Unibanco S/A.</v>
          </cell>
          <cell r="L4" t="str">
            <v>Fundo de Ações</v>
          </cell>
        </row>
        <row r="5">
          <cell r="A5" t="str">
            <v>HEBERTON.PASSOS</v>
          </cell>
          <cell r="B5" t="str">
            <v>ALPHA4X GESTORA DE RECURSOS LTDA</v>
          </cell>
          <cell r="C5" t="str">
            <v>BANCO FATOR S/A</v>
          </cell>
          <cell r="E5" t="str">
            <v>TERMINO DO FUNDO</v>
          </cell>
          <cell r="F5" t="str">
            <v>FUNDO FECHADO</v>
          </cell>
          <cell r="G5" t="str">
            <v>Renda Fixa</v>
          </cell>
          <cell r="J5" t="str">
            <v>Deloitte Touche Tohmatsu Auditores Independentes</v>
          </cell>
          <cell r="K5" t="str">
            <v>Banco BNP Paribas Brasil S/A</v>
          </cell>
          <cell r="L5" t="str">
            <v>Fundo de Renda Fixa</v>
          </cell>
        </row>
        <row r="6">
          <cell r="A6" t="str">
            <v>THIAGO.VILLELA</v>
          </cell>
          <cell r="B6" t="str">
            <v>ANGÁ ADMINISTRAÇÃO DE RECURSOS LTDA.</v>
          </cell>
          <cell r="C6" t="str">
            <v>BANCO J.P. MORGAN S.A.</v>
          </cell>
          <cell r="E6" t="str">
            <v>Carencia</v>
          </cell>
          <cell r="F6" t="str">
            <v>CURTO PRAZO</v>
          </cell>
          <cell r="G6" t="str">
            <v>Renda Fixa Crédito Livre</v>
          </cell>
          <cell r="J6" t="str">
            <v>ERNST &amp; YOUNG AUDITORES INDEPENDENTES S/S</v>
          </cell>
          <cell r="K6" t="str">
            <v>Banco BTG Pactual S.A.</v>
          </cell>
          <cell r="L6" t="str">
            <v>Fundo Referenciado</v>
          </cell>
        </row>
        <row r="7">
          <cell r="A7" t="str">
            <v>VINICIUS.ROCHA</v>
          </cell>
          <cell r="B7" t="str">
            <v>APEX CAPITAL LTDA</v>
          </cell>
          <cell r="C7" t="str">
            <v>BEM DTVM LTDA</v>
          </cell>
          <cell r="G7" t="str">
            <v>Renda Fixa Índices</v>
          </cell>
          <cell r="J7" t="str">
            <v>PricawaterhouseCoopers Auditores Independentes</v>
          </cell>
          <cell r="K7" t="str">
            <v>Banco Crédit Agricole Brasil S/A.</v>
          </cell>
          <cell r="L7" t="str">
            <v>Fundo Cambial</v>
          </cell>
        </row>
        <row r="8">
          <cell r="A8" t="str">
            <v>CAMILA.MATIAS</v>
          </cell>
          <cell r="B8" t="str">
            <v>ÁPPIA PRIME GESTÃO DE RECURSOS LTDA</v>
          </cell>
          <cell r="C8" t="str">
            <v>BNY MELLON SERVICOS FINANCEIROS DTVM S.A.</v>
          </cell>
          <cell r="G8" t="str">
            <v>Long And Short - Neutro</v>
          </cell>
          <cell r="J8" t="str">
            <v>Audifactor Auditores Independentes</v>
          </cell>
          <cell r="K8" t="str">
            <v>Citibank DTVM S/A.</v>
          </cell>
          <cell r="L8" t="str">
            <v>Fundo Direitos Creditórios</v>
          </cell>
        </row>
        <row r="9">
          <cell r="A9" t="str">
            <v>DANIELA.ZEE</v>
          </cell>
          <cell r="B9" t="str">
            <v>ASHMORE BRASIL GESTORA DE RECURSOS LTDA</v>
          </cell>
          <cell r="C9" t="str">
            <v>BRAM BRADESCO ASSET MANAGEMENT S/A DTVM</v>
          </cell>
          <cell r="G9" t="str">
            <v>Long And Short - Direcional</v>
          </cell>
          <cell r="K9" t="str">
            <v>Caixa Econômica Federal</v>
          </cell>
          <cell r="L9"/>
        </row>
        <row r="10">
          <cell r="A10" t="str">
            <v>ANTONIO.ALBUQUERQUE</v>
          </cell>
          <cell r="B10" t="str">
            <v>ATICO ADMINISTRAÇÃO DE RECURSOS LTDA</v>
          </cell>
          <cell r="C10" t="str">
            <v>BTG PACTUAL SERVIÇOS FINANCEIROS S/A DTVM</v>
          </cell>
          <cell r="G10" t="str">
            <v>Multimercados Macro</v>
          </cell>
          <cell r="K10" t="str">
            <v>Banco Daycoval S/A.</v>
          </cell>
          <cell r="L10"/>
        </row>
        <row r="11">
          <cell r="A11" t="str">
            <v>GABRIELA.SCHOR</v>
          </cell>
          <cell r="B11" t="str">
            <v>BBM I GESTÃO DE RECURSOS LTDA</v>
          </cell>
          <cell r="C11" t="str">
            <v>CREDIT AGRICOLE BRASIL S.A. DISTRIBUIDORA DE TÍTULOS E VALORES MOBILIÁRIOS</v>
          </cell>
          <cell r="G11" t="str">
            <v>Multimercados Trading</v>
          </cell>
          <cell r="K11" t="str">
            <v>BNY Mellon Banco S.A.</v>
          </cell>
        </row>
        <row r="12">
          <cell r="A12" t="str">
            <v>ELENA.ESBAILE</v>
          </cell>
          <cell r="B12" t="str">
            <v>BBM II GESTÃO DE RECURSOS LTDA</v>
          </cell>
          <cell r="C12" t="str">
            <v>DAYCOVAL ASSET MANAGEMENT ADMINISTRACAO DE RECURSOS LTDA</v>
          </cell>
          <cell r="G12" t="str">
            <v>Multimercados Multiestratégia</v>
          </cell>
        </row>
        <row r="13">
          <cell r="A13" t="str">
            <v>LUARA.SILVA</v>
          </cell>
          <cell r="B13" t="str">
            <v>BC GESTÃO DE RECURSOS LTDA</v>
          </cell>
          <cell r="C13" t="str">
            <v>INTRAG DTVM LTDA.</v>
          </cell>
          <cell r="G13" t="str">
            <v>Multimercados Multigestor</v>
          </cell>
        </row>
        <row r="14">
          <cell r="A14" t="str">
            <v>OMAR.WAKED</v>
          </cell>
          <cell r="B14" t="str">
            <v>BEHAVIOR GESTÃO DE CAPITAL LTDA</v>
          </cell>
          <cell r="C14" t="str">
            <v>SUL AMERICA INVESTIMENTOS DISTRIBUIDORA DE TITULOS E VALORES MOBILIARIOS S.A.</v>
          </cell>
          <cell r="G14" t="str">
            <v>Multimercados Juros e Moedas</v>
          </cell>
        </row>
        <row r="15">
          <cell r="A15" t="str">
            <v>RENATO.QUEIROZ</v>
          </cell>
          <cell r="B15" t="str">
            <v>BESAF - BES ATIVOS FINANCEIROS LTDA</v>
          </cell>
          <cell r="C15" t="str">
            <v>VOTORANTIM ASSET MANAGEMENT DTVM LTDA.</v>
          </cell>
          <cell r="G15" t="str">
            <v>Multimercados Estratégia Específica</v>
          </cell>
        </row>
        <row r="16">
          <cell r="B16" t="str">
            <v>BNP PARIBAS ASSET MANAGEMENT BRASIL LTDA</v>
          </cell>
          <cell r="C16" t="str">
            <v>CAIXA ECONÔMICA FEDERAL</v>
          </cell>
          <cell r="G16" t="str">
            <v>Balanceados</v>
          </cell>
        </row>
        <row r="17">
          <cell r="B17" t="str">
            <v>BNY MELLON ARX INVESTIMENTOS LTDA</v>
          </cell>
          <cell r="C17" t="str">
            <v>GRADUAL CCTVM S.A.</v>
          </cell>
          <cell r="G17" t="str">
            <v>Capital Protegido</v>
          </cell>
        </row>
        <row r="18">
          <cell r="B18" t="str">
            <v>BRAM - BRADESCO ASSET MANAGEMENT S.A. DISTRIBUIDORA DE TÍTULOS E VALORES MOBILIÁRIOS</v>
          </cell>
          <cell r="C18" t="str">
            <v>CREDIT SUISSE HEDGING-GRIFFO CORRETORA DE VALORES S.A.</v>
          </cell>
          <cell r="G18" t="str">
            <v>Investimento no Exterior</v>
          </cell>
        </row>
        <row r="19">
          <cell r="B19" t="str">
            <v>BRASIL PLURAL GESTÃO DE RECURSOS LTDA</v>
          </cell>
          <cell r="C19" t="str">
            <v>Banco Modal S.A.</v>
          </cell>
          <cell r="G19" t="str">
            <v>Ações IBOVESPA Indexado</v>
          </cell>
        </row>
        <row r="20">
          <cell r="B20" t="str">
            <v>BRAVIA CAPITAL INVESTIMENTOS LTDA</v>
          </cell>
          <cell r="C20" t="str">
            <v>SOCOPA SOCIEDADE CORRETORA PAULISTA</v>
          </cell>
          <cell r="G20" t="str">
            <v>Ações IBOVESPA Ativo</v>
          </cell>
        </row>
        <row r="21">
          <cell r="B21" t="str">
            <v>BRZ INVESTIMENTOS LTDA</v>
          </cell>
          <cell r="G21" t="str">
            <v>Ações IBrX Indexado</v>
          </cell>
        </row>
        <row r="22">
          <cell r="B22" t="str">
            <v>BTG PACTUAL ASSET MANAGEMENT S/A DTVM</v>
          </cell>
          <cell r="G22" t="str">
            <v>Ações IBrX Ativo</v>
          </cell>
        </row>
        <row r="23">
          <cell r="B23" t="str">
            <v>CAPITANIA S/A</v>
          </cell>
          <cell r="G23" t="str">
            <v>Ações Setoriais</v>
          </cell>
        </row>
        <row r="24">
          <cell r="B24" t="str">
            <v>CLARITAS ADMINISTRAÇÃO DE RECURSOS LTDA</v>
          </cell>
          <cell r="G24" t="str">
            <v>Ações FMP - FGTS</v>
          </cell>
        </row>
        <row r="25">
          <cell r="B25" t="str">
            <v>CREDIT AGRICOLE BRASIL S.A. DISTRIBUIDORA DE TÍTULOS E VALORES MOBILIÁRIOS</v>
          </cell>
          <cell r="G25" t="str">
            <v>Ações Small Caps</v>
          </cell>
        </row>
        <row r="26">
          <cell r="B26" t="str">
            <v>CULTINVEST ASSET MANAGEMENT LTDA</v>
          </cell>
          <cell r="G26" t="str">
            <v>Ações Dividendos</v>
          </cell>
        </row>
        <row r="27">
          <cell r="B27" t="str">
            <v>DAYCOVAL ASSET MANAGEMENT ADMINISTRACAO DE RECURSOS LTDA</v>
          </cell>
          <cell r="G27" t="str">
            <v>Ações Sustentabilidade/Governança</v>
          </cell>
        </row>
        <row r="28">
          <cell r="B28" t="str">
            <v>DLM INVISTA ASSET MANAGEMENT S.A.</v>
          </cell>
          <cell r="G28" t="str">
            <v>Ações Livre</v>
          </cell>
        </row>
        <row r="29">
          <cell r="B29" t="str">
            <v>DUNA ASSET MANAGEMENT LTDA.</v>
          </cell>
          <cell r="G29" t="str">
            <v>Fundos Fechados de Ações</v>
          </cell>
        </row>
        <row r="30">
          <cell r="B30" t="str">
            <v>EAGLE CAPITAL S/S LTDA</v>
          </cell>
          <cell r="G30" t="str">
            <v>Cambial</v>
          </cell>
        </row>
        <row r="31">
          <cell r="B31" t="str">
            <v>EDGE BRASIL GESTÃO DE ATIVOS LTDA.</v>
          </cell>
          <cell r="G31" t="str">
            <v>Previdência Renda Fixa</v>
          </cell>
        </row>
        <row r="32">
          <cell r="B32" t="str">
            <v>EFFECTUS INVESTIMENTOS LTDA</v>
          </cell>
          <cell r="G32" t="str">
            <v>Previdência Balanceados - até 15</v>
          </cell>
        </row>
        <row r="33">
          <cell r="B33" t="str">
            <v>EQUITAS ADMINISTRAÇÃO DE FUNDOS DE INVESTIMENTOS LTDA.</v>
          </cell>
          <cell r="G33" t="str">
            <v>Previdência Balanceados - de 15-30</v>
          </cell>
        </row>
        <row r="34">
          <cell r="B34" t="str">
            <v>FAMA INVESTIMENTOS LTDA</v>
          </cell>
          <cell r="G34" t="str">
            <v>Previdência Balanceados - acima de 30</v>
          </cell>
        </row>
        <row r="35">
          <cell r="B35" t="str">
            <v>FAR FATOR ADM DE RECURSOS LTDA</v>
          </cell>
          <cell r="G35" t="str">
            <v>Previdência Multimercados</v>
          </cell>
        </row>
        <row r="36">
          <cell r="B36" t="str">
            <v>FIDES ASSET MANAGEMENT LTDA</v>
          </cell>
          <cell r="G36" t="str">
            <v>Previdência Data-Alvo</v>
          </cell>
        </row>
        <row r="37">
          <cell r="B37" t="str">
            <v>FLAG ASSET MANAGEMENT GESTORA DE RECURSOS LTDA</v>
          </cell>
          <cell r="G37" t="str">
            <v>Previdência Ações</v>
          </cell>
        </row>
        <row r="38">
          <cell r="B38" t="str">
            <v>FRAM CAPITAL GESTÃO DE ATIVOS LTDA.</v>
          </cell>
          <cell r="G38" t="str">
            <v>Exclusivos Fechados</v>
          </cell>
        </row>
        <row r="39">
          <cell r="B39" t="str">
            <v>FRANKLIN TEMPLETON INVESTIMENTOS (BRASIL) LTDA</v>
          </cell>
          <cell r="G39" t="str">
            <v>Off Shore Renda Fixa</v>
          </cell>
        </row>
        <row r="40">
          <cell r="B40" t="str">
            <v>GAP GESTORA DE RECURSOS LTDA</v>
          </cell>
          <cell r="G40" t="str">
            <v>Off Shore Renda Variável</v>
          </cell>
        </row>
        <row r="41">
          <cell r="B41" t="str">
            <v>GAP PRUDENTIAL LT GESTÃO DE RECURSOS LTDA.</v>
          </cell>
          <cell r="G41" t="str">
            <v>Off Shore Mistos</v>
          </cell>
        </row>
        <row r="42">
          <cell r="B42" t="str">
            <v>GAVEA INVESTIMENTOS LTDA</v>
          </cell>
          <cell r="G42" t="str">
            <v>Fomento Mercantil</v>
          </cell>
        </row>
        <row r="43">
          <cell r="B43" t="str">
            <v>GDX INVESTIMENTOS LTDA</v>
          </cell>
          <cell r="G43" t="str">
            <v>Financeiro</v>
          </cell>
        </row>
        <row r="44">
          <cell r="B44" t="str">
            <v>GPM GESTÃO DE RECURSOS LTDA</v>
          </cell>
          <cell r="G44" t="str">
            <v>Agro, Indústria e Comércio</v>
          </cell>
        </row>
        <row r="45">
          <cell r="B45" t="str">
            <v>GTI ADMINISTRAÇÃO DE RECURSOS LTDA</v>
          </cell>
          <cell r="G45" t="str">
            <v>Outros</v>
          </cell>
        </row>
        <row r="46">
          <cell r="B46" t="str">
            <v>GUEPARDO INVESTIMENTOS LTDA</v>
          </cell>
          <cell r="G46" t="str">
            <v>Fundo de Índices (ETF)</v>
          </cell>
        </row>
        <row r="47">
          <cell r="B47" t="str">
            <v>HIX INVESTIMENTOS LTDA</v>
          </cell>
          <cell r="G47" t="str">
            <v>Fundos de Participações</v>
          </cell>
        </row>
        <row r="48">
          <cell r="B48" t="str">
            <v>HUMAITÁ INVESTIMENTOS LTDA</v>
          </cell>
          <cell r="G48" t="str">
            <v>Fundos de Investimento Imobiliário</v>
          </cell>
        </row>
        <row r="49">
          <cell r="B49" t="str">
            <v>IBIUNA GESTAO DE RECURSOS LTDA.</v>
          </cell>
        </row>
        <row r="50">
          <cell r="B50" t="str">
            <v>ICATU VANGUARDA ADMINISTRACAO DE RECURSOS LTDA</v>
          </cell>
        </row>
        <row r="51">
          <cell r="B51" t="str">
            <v>J. P. MORGAN ADMINISTRADORA DE CARTEIRAS BRASIL LTDA</v>
          </cell>
        </row>
        <row r="52">
          <cell r="B52" t="str">
            <v>JARDIM BOTANICO PARTNERS INVESTIMENTOS LTDA</v>
          </cell>
        </row>
        <row r="53">
          <cell r="B53" t="str">
            <v>JGP GESTÃO DE RECURSOS LTDA</v>
          </cell>
        </row>
        <row r="54">
          <cell r="B54" t="str">
            <v>KADIMA GESTÃO DE INVESTIMENTOS LTDA</v>
          </cell>
        </row>
        <row r="55">
          <cell r="B55" t="str">
            <v>KAPITALO INVESTIMENTOS LTDA</v>
          </cell>
        </row>
        <row r="56">
          <cell r="B56" t="str">
            <v>KINEA INVESTIMENTOS LTDA.</v>
          </cell>
        </row>
        <row r="57">
          <cell r="B57" t="str">
            <v>KODJA INVESTIMENTOS LTDA</v>
          </cell>
        </row>
        <row r="58">
          <cell r="B58" t="str">
            <v>KONDOR ADMINISTRADORA E GESTORA DE RECURSOS FINANCEIROS LTDA.</v>
          </cell>
        </row>
        <row r="59">
          <cell r="B59" t="str">
            <v>KYROS GESTÃO DE RECURSOS LTDA</v>
          </cell>
        </row>
        <row r="60">
          <cell r="B60" t="str">
            <v>LACAN INVESTIMENTOS E PARTICIPACOES LTDA</v>
          </cell>
        </row>
        <row r="61">
          <cell r="B61" t="str">
            <v>LEGAN ADMINISTRAÇÃO DE RECURSOS LTDA</v>
          </cell>
        </row>
        <row r="62">
          <cell r="B62" t="str">
            <v>MAPFRE DTVM S.A.</v>
          </cell>
        </row>
        <row r="63">
          <cell r="B63" t="str">
            <v>MARLIN-GESTÃO DE RECURSOS LTDA</v>
          </cell>
        </row>
        <row r="64">
          <cell r="B64" t="str">
            <v>MAUA INVESTIMENTOS LTDA</v>
          </cell>
        </row>
        <row r="65">
          <cell r="B65" t="str">
            <v>MCAP INVESTIMENTOS LTDA.</v>
          </cell>
        </row>
        <row r="66">
          <cell r="B66" t="str">
            <v>MERCATTO GESTAO DE RECURSOS S/C LTDA</v>
          </cell>
        </row>
        <row r="67">
          <cell r="B67" t="str">
            <v>META ASSET MANAGEMENT LTDA.</v>
          </cell>
        </row>
        <row r="68">
          <cell r="B68" t="str">
            <v>MIRAE ASSET GLOBAL INVESTIMENTOS (BRASIL) GESTÃO DE RECURSOS LTDA.</v>
          </cell>
        </row>
        <row r="69">
          <cell r="B69" t="str">
            <v>MODAL ASSET MANAGEMENT LTDA</v>
          </cell>
        </row>
        <row r="70">
          <cell r="B70" t="str">
            <v>NEST INVESTIMENTOS LTDA</v>
          </cell>
        </row>
        <row r="71">
          <cell r="B71" t="str">
            <v>NP ADMINISTRAÇÃO DE RECURSOS LTDA</v>
          </cell>
        </row>
        <row r="72">
          <cell r="B72" t="str">
            <v>OCEANA INVESTIMENTOS ADMINISTRADORA DE CARTEIRA DE VALORES MOBILIÁRIOS LTDA</v>
          </cell>
        </row>
        <row r="73">
          <cell r="B73" t="str">
            <v>OPPORTUNITY ASSET ADMINISTRADORA DE RECURSOS DE TERCEIROS LTDA</v>
          </cell>
        </row>
        <row r="74">
          <cell r="B74" t="str">
            <v>OPPORTUNITY GESTORA DE RECURSOS LTDA</v>
          </cell>
        </row>
        <row r="75">
          <cell r="B75" t="str">
            <v>OPUS GESTAO DE RECURSOS LTDA</v>
          </cell>
        </row>
        <row r="76">
          <cell r="B76" t="str">
            <v>PACIFICO GESTÃO DE RECURSOS LTDA</v>
          </cell>
        </row>
        <row r="77">
          <cell r="B77" t="str">
            <v>PATRIA INVESTIMENTOS LTDA</v>
          </cell>
        </row>
        <row r="78">
          <cell r="B78" t="str">
            <v>PERFIN ADMINISTRAÇÃO DE RECURSOS LTDA</v>
          </cell>
        </row>
        <row r="79">
          <cell r="B79" t="str">
            <v>QUELUZ GESTÃO DE RECURSOS FINANCEIROS LTDA</v>
          </cell>
        </row>
        <row r="80">
          <cell r="B80" t="str">
            <v>QUEST INVESTIMENTOS LTDA.</v>
          </cell>
        </row>
        <row r="81">
          <cell r="B81" t="str">
            <v>RIO BRAVO INVESTIMENTOS LTDA</v>
          </cell>
        </row>
        <row r="82">
          <cell r="B82" t="str">
            <v>RIO PERFORMANCE GESTÃO DE RECURSOS LTDA</v>
          </cell>
        </row>
        <row r="83">
          <cell r="B83" t="str">
            <v>RMW INVESTIMENTOS - ADMINISTRAÇÃO DE RECURSOS MOBILIÁRIOS LTDA</v>
          </cell>
        </row>
        <row r="84">
          <cell r="B84" t="str">
            <v>SAGA CONSULTORIA E GESTAO DE INVESTIMENTOS FINANCEIROS LTDA</v>
          </cell>
        </row>
        <row r="85">
          <cell r="B85" t="str">
            <v>SCHRODER INVESTMENT MANAGEMENT BRASIL LTDA</v>
          </cell>
        </row>
        <row r="86">
          <cell r="B86" t="str">
            <v>SDA GESTÃO DE RECURSOS LTDA</v>
          </cell>
        </row>
        <row r="87">
          <cell r="B87" t="str">
            <v>SET INVESTIMENTOS GESTÃO DE ATIVOS LTDA.</v>
          </cell>
        </row>
        <row r="88">
          <cell r="B88" t="str">
            <v>SPARTA ADMINISTRADORA DE RECURSOS LTDA</v>
          </cell>
        </row>
        <row r="89">
          <cell r="B89" t="str">
            <v>SPX GESTÃO DE RECURSOS LTDA</v>
          </cell>
        </row>
        <row r="90">
          <cell r="B90" t="str">
            <v>SUL AMÉRICA INVESTIMENTOS DTVM S.A.</v>
          </cell>
        </row>
        <row r="91">
          <cell r="B91" t="str">
            <v>TEÓRICA GESTORA DE RECURSOS LTDA</v>
          </cell>
        </row>
        <row r="92">
          <cell r="B92" t="str">
            <v>TRAPEZUS GESTÃO DE RECURSOS LTDA.</v>
          </cell>
        </row>
        <row r="93">
          <cell r="B93" t="str">
            <v>UJAY CAPITAL INVESTIMENTOS LTDA</v>
          </cell>
        </row>
        <row r="94">
          <cell r="B94" t="str">
            <v>VALORA GESTÃO DE INVESTIMENTOS LTDA.</v>
          </cell>
        </row>
        <row r="95">
          <cell r="B95" t="str">
            <v>VENTURESTAR GESTAO DE RECURSOS LTDA</v>
          </cell>
        </row>
        <row r="96">
          <cell r="B96" t="str">
            <v>VICTOIRE BRASIL INVESTIMENTOS ADMINISTRAÇÃO DE RECURSOS LTDA</v>
          </cell>
        </row>
        <row r="97">
          <cell r="B97" t="str">
            <v>VIX CAPITAL GESTAO DE RECURSOS LTDA</v>
          </cell>
        </row>
        <row r="98">
          <cell r="B98" t="str">
            <v>VOTORANTIM ASSET MANAGEMENT DTVM LTDA.</v>
          </cell>
        </row>
        <row r="99">
          <cell r="B99" t="str">
            <v>WESTERN ASSET MANAGEMENT COMPANY DTVM LTDA</v>
          </cell>
        </row>
        <row r="100">
          <cell r="B100" t="str">
            <v>XP GESTÃO DE RECURSOS LTDA</v>
          </cell>
        </row>
        <row r="101">
          <cell r="B101" t="str">
            <v>XP INVESTIMENTOS CCTVM S.A.</v>
          </cell>
        </row>
        <row r="102">
          <cell r="B102" t="str">
            <v>OPPORTUNITY GESTÃO INTERNACIONAL DE RECURSOS LTDA.</v>
          </cell>
        </row>
        <row r="103">
          <cell r="B103" t="str">
            <v>GENUS CAPITAL GROUP GESTAO DE RECURSOS LTDA</v>
          </cell>
        </row>
        <row r="104">
          <cell r="B104" t="str">
            <v>CAIXA ECONOMICA FEDERAL</v>
          </cell>
        </row>
        <row r="105">
          <cell r="B105" t="str">
            <v>LEBLON EQUITIES GESTÃO DE RECURSOS LTDA.</v>
          </cell>
        </row>
        <row r="106">
          <cell r="B106" t="str">
            <v>MÁXIMA ASSET MANAGEMENT S.A</v>
          </cell>
        </row>
        <row r="107">
          <cell r="B107" t="str">
            <v>IBIRAPUERA PERFORMANCE INVESTIMENTOS LTDA.</v>
          </cell>
        </row>
        <row r="108">
          <cell r="B108" t="str">
            <v>ORBE INVESTIMENTOS E PARTICIPACOES LTDA</v>
          </cell>
        </row>
        <row r="109">
          <cell r="B109" t="str">
            <v>FLORENÇA GESTÃO DE RECURSOS LTDA</v>
          </cell>
        </row>
        <row r="110">
          <cell r="B110" t="str">
            <v>NOVA SRM ADMINISTRAÇÃO DE RECURSOS E FINANÇAS S.A.</v>
          </cell>
        </row>
        <row r="111">
          <cell r="B111" t="str">
            <v>INDIE CAPITAL INVESTIMENTOS LTDA</v>
          </cell>
        </row>
        <row r="112">
          <cell r="B112" t="str">
            <v>CANEPA ASSET MANAGEMENT-CAM BRASIL GESTAO DE RECURSOS LTDA.</v>
          </cell>
        </row>
        <row r="113">
          <cell r="B113" t="str">
            <v>ABSOLUTE GESTAO DE INVESTIMENTO LTDA</v>
          </cell>
        </row>
        <row r="114">
          <cell r="B114" t="str">
            <v>MURANO INVESTIMENTOS GESTÃO DE RECURSOS LTDA.</v>
          </cell>
        </row>
        <row r="115">
          <cell r="B115" t="str">
            <v>MINT CAPITAL GESTORA DE RECURSOS Ltda</v>
          </cell>
        </row>
        <row r="116">
          <cell r="B116" t="str">
            <v>CREDIT SUISSE HEDGING-GRIFFO CORRETORA DE VALORES S.A.</v>
          </cell>
        </row>
        <row r="117">
          <cell r="B117" t="str">
            <v>3G Capital Gestora de Recursos LTDA</v>
          </cell>
        </row>
        <row r="118">
          <cell r="B118" t="str">
            <v>Peninsula Administração de Recursos e Investimentos S.A.</v>
          </cell>
        </row>
        <row r="119">
          <cell r="B119" t="str">
            <v>Itaim Asset Gestão de Investimentos Ltda</v>
          </cell>
        </row>
        <row r="120">
          <cell r="B120" t="str">
            <v>Venturestar Investimentos Ltda.</v>
          </cell>
        </row>
        <row r="121">
          <cell r="B121" t="str">
            <v>Vinci Gestora de Recursos Ltda.</v>
          </cell>
        </row>
        <row r="122">
          <cell r="B122" t="str">
            <v>PATRIMONIAL ASSET MANAGEMENT LTDA</v>
          </cell>
        </row>
        <row r="123">
          <cell r="B123" t="str">
            <v>Porto Seguro Invevstimentos Ltda.</v>
          </cell>
        </row>
        <row r="124">
          <cell r="B124" t="str">
            <v>Artesanal Investimentos</v>
          </cell>
        </row>
        <row r="125">
          <cell r="B125" t="str">
            <v>Principia Capital Management</v>
          </cell>
        </row>
        <row r="126">
          <cell r="B126" t="str">
            <v>SONAR SERVIÇOS DE INVESTIMENTO LTDA</v>
          </cell>
        </row>
        <row r="127">
          <cell r="B127" t="str">
            <v>DEUTSCHE BANK</v>
          </cell>
        </row>
        <row r="128">
          <cell r="B128" t="str">
            <v>Iporanga Investimentos Ltda</v>
          </cell>
        </row>
        <row r="129">
          <cell r="B129" t="str">
            <v>ARAÚJO FONTES CONSULTORA E ADMINISTRAÇÃO DE RECURSOS LTDA</v>
          </cell>
        </row>
        <row r="130">
          <cell r="B130" t="str">
            <v>MORE INVEST GESTORA DE RECURSOS LTDA</v>
          </cell>
        </row>
        <row r="131">
          <cell r="B131" t="str">
            <v>Grau Gestão de Ativos LTDa</v>
          </cell>
        </row>
        <row r="132">
          <cell r="B132" t="str">
            <v>XP Advisory</v>
          </cell>
        </row>
        <row r="133">
          <cell r="B133" t="str">
            <v>Quatá Investimentos</v>
          </cell>
        </row>
        <row r="134">
          <cell r="B134" t="str">
            <v>Alaska Asset Management</v>
          </cell>
        </row>
        <row r="135">
          <cell r="B135" t="str">
            <v>NCH Brasil Gestora</v>
          </cell>
        </row>
        <row r="136">
          <cell r="B136" t="str">
            <v>Safari Capital</v>
          </cell>
        </row>
        <row r="137">
          <cell r="B137" t="str">
            <v>Adam Capital</v>
          </cell>
        </row>
        <row r="138">
          <cell r="B138" t="str">
            <v>Horus Investimentos Gestora de Recursos LTDA</v>
          </cell>
        </row>
        <row r="139">
          <cell r="B139" t="str">
            <v>AWX Gestão de Ativos LTDA</v>
          </cell>
        </row>
        <row r="140">
          <cell r="B140" t="str">
            <v>RPS Capital</v>
          </cell>
        </row>
        <row r="141">
          <cell r="B141" t="str">
            <v>Canvas Capital</v>
          </cell>
        </row>
        <row r="142">
          <cell r="B142" t="str">
            <v>Solis Capital</v>
          </cell>
        </row>
        <row r="143">
          <cell r="B143" t="str">
            <v>Vertra Capital</v>
          </cell>
        </row>
        <row r="144">
          <cell r="B144" t="str">
            <v>Vintage Investimentos</v>
          </cell>
        </row>
        <row r="145">
          <cell r="B145"/>
        </row>
        <row r="146">
          <cell r="B146"/>
        </row>
        <row r="147">
          <cell r="B147"/>
        </row>
        <row r="148">
          <cell r="B148"/>
        </row>
        <row r="149">
          <cell r="B149"/>
        </row>
        <row r="150">
          <cell r="B150"/>
        </row>
        <row r="151">
          <cell r="B151"/>
        </row>
        <row r="152">
          <cell r="B152"/>
        </row>
        <row r="153">
          <cell r="B153"/>
        </row>
        <row r="154">
          <cell r="B154"/>
        </row>
        <row r="155">
          <cell r="B155"/>
        </row>
        <row r="156">
          <cell r="B156"/>
        </row>
        <row r="157">
          <cell r="B157"/>
        </row>
        <row r="158">
          <cell r="B158"/>
        </row>
        <row r="159">
          <cell r="B159"/>
        </row>
        <row r="160">
          <cell r="B160"/>
        </row>
        <row r="161">
          <cell r="B161"/>
        </row>
        <row r="162">
          <cell r="B162"/>
        </row>
        <row r="163">
          <cell r="B163"/>
        </row>
        <row r="164">
          <cell r="B164"/>
        </row>
        <row r="165">
          <cell r="B165"/>
        </row>
        <row r="166">
          <cell r="B166"/>
        </row>
        <row r="167">
          <cell r="B167"/>
        </row>
        <row r="168">
          <cell r="B168"/>
        </row>
        <row r="169">
          <cell r="B169"/>
        </row>
        <row r="170">
          <cell r="B170"/>
        </row>
        <row r="171">
          <cell r="B171"/>
        </row>
        <row r="172">
          <cell r="B172"/>
        </row>
        <row r="173">
          <cell r="B173"/>
        </row>
        <row r="174">
          <cell r="B174"/>
        </row>
        <row r="175">
          <cell r="B175"/>
        </row>
        <row r="176">
          <cell r="B176"/>
        </row>
        <row r="177">
          <cell r="B177"/>
        </row>
        <row r="178">
          <cell r="B178"/>
        </row>
        <row r="179">
          <cell r="B179"/>
        </row>
        <row r="180">
          <cell r="B180"/>
        </row>
        <row r="181">
          <cell r="B181"/>
        </row>
        <row r="182">
          <cell r="B182"/>
        </row>
        <row r="183">
          <cell r="B183"/>
        </row>
        <row r="184">
          <cell r="B184"/>
        </row>
        <row r="185">
          <cell r="B185"/>
        </row>
        <row r="186">
          <cell r="B186"/>
        </row>
        <row r="187">
          <cell r="B187"/>
        </row>
        <row r="188">
          <cell r="B188"/>
        </row>
        <row r="189">
          <cell r="B189"/>
        </row>
        <row r="190">
          <cell r="B190"/>
        </row>
        <row r="191">
          <cell r="B191"/>
        </row>
        <row r="192">
          <cell r="B192"/>
        </row>
        <row r="193">
          <cell r="B193"/>
        </row>
        <row r="194">
          <cell r="B194"/>
        </row>
        <row r="195">
          <cell r="B195"/>
        </row>
        <row r="196">
          <cell r="B196"/>
        </row>
        <row r="197">
          <cell r="B197"/>
        </row>
        <row r="198">
          <cell r="B198"/>
        </row>
        <row r="199">
          <cell r="B199"/>
        </row>
        <row r="200">
          <cell r="B200"/>
        </row>
        <row r="201">
          <cell r="B201"/>
        </row>
        <row r="202">
          <cell r="B202"/>
        </row>
        <row r="203">
          <cell r="B203"/>
        </row>
        <row r="204">
          <cell r="B204"/>
        </row>
        <row r="205">
          <cell r="B205"/>
        </row>
        <row r="206">
          <cell r="B206"/>
        </row>
        <row r="207">
          <cell r="B207"/>
        </row>
        <row r="208">
          <cell r="B208"/>
        </row>
        <row r="209">
          <cell r="B209"/>
        </row>
        <row r="210">
          <cell r="B210"/>
        </row>
        <row r="211">
          <cell r="B211"/>
        </row>
        <row r="212">
          <cell r="B212"/>
        </row>
        <row r="213">
          <cell r="B213"/>
        </row>
        <row r="214">
          <cell r="B214"/>
        </row>
        <row r="215">
          <cell r="B215"/>
        </row>
        <row r="216">
          <cell r="B216"/>
        </row>
        <row r="217">
          <cell r="B217"/>
        </row>
        <row r="218">
          <cell r="B218"/>
        </row>
        <row r="219">
          <cell r="B219"/>
        </row>
        <row r="220">
          <cell r="B220"/>
        </row>
        <row r="221">
          <cell r="B221"/>
        </row>
        <row r="222">
          <cell r="B222"/>
        </row>
        <row r="223">
          <cell r="B223"/>
        </row>
        <row r="224">
          <cell r="B224"/>
        </row>
        <row r="225">
          <cell r="B225"/>
        </row>
        <row r="226">
          <cell r="B226"/>
        </row>
        <row r="227">
          <cell r="B227"/>
        </row>
        <row r="228">
          <cell r="B228"/>
        </row>
        <row r="229">
          <cell r="B229"/>
        </row>
        <row r="230">
          <cell r="B230"/>
        </row>
        <row r="231">
          <cell r="B231"/>
        </row>
        <row r="232">
          <cell r="B232"/>
        </row>
        <row r="233">
          <cell r="B233"/>
        </row>
        <row r="234">
          <cell r="B234"/>
        </row>
        <row r="235">
          <cell r="B235"/>
        </row>
        <row r="236">
          <cell r="B236"/>
        </row>
        <row r="237">
          <cell r="B237"/>
        </row>
        <row r="238">
          <cell r="B238"/>
        </row>
        <row r="239">
          <cell r="B239"/>
        </row>
        <row r="240">
          <cell r="B240"/>
        </row>
        <row r="241">
          <cell r="B241"/>
        </row>
        <row r="242">
          <cell r="B242"/>
        </row>
        <row r="243">
          <cell r="B243"/>
        </row>
        <row r="244">
          <cell r="B244"/>
        </row>
        <row r="245">
          <cell r="B245"/>
        </row>
        <row r="246">
          <cell r="B246"/>
        </row>
        <row r="247">
          <cell r="B247"/>
        </row>
        <row r="248">
          <cell r="B248"/>
        </row>
        <row r="249">
          <cell r="B249"/>
        </row>
        <row r="250">
          <cell r="B250"/>
        </row>
        <row r="251">
          <cell r="B251"/>
        </row>
        <row r="252">
          <cell r="B252"/>
        </row>
        <row r="253">
          <cell r="B253"/>
        </row>
        <row r="254">
          <cell r="B254"/>
        </row>
        <row r="255">
          <cell r="B255"/>
        </row>
        <row r="256">
          <cell r="B256"/>
        </row>
        <row r="257">
          <cell r="B257"/>
        </row>
        <row r="258">
          <cell r="B258"/>
        </row>
        <row r="259">
          <cell r="B259"/>
        </row>
        <row r="260">
          <cell r="B260"/>
        </row>
        <row r="261">
          <cell r="B261"/>
        </row>
        <row r="262">
          <cell r="B262"/>
        </row>
        <row r="263">
          <cell r="B263"/>
        </row>
        <row r="264">
          <cell r="B264"/>
        </row>
        <row r="265">
          <cell r="B265"/>
        </row>
        <row r="266">
          <cell r="B266"/>
        </row>
        <row r="267">
          <cell r="B267"/>
        </row>
        <row r="268">
          <cell r="B268"/>
        </row>
        <row r="269">
          <cell r="B269"/>
        </row>
        <row r="270">
          <cell r="B270"/>
        </row>
        <row r="271">
          <cell r="B271"/>
        </row>
        <row r="272">
          <cell r="B272"/>
        </row>
        <row r="273">
          <cell r="B273"/>
        </row>
        <row r="274">
          <cell r="B274"/>
        </row>
        <row r="275">
          <cell r="B275"/>
        </row>
        <row r="276">
          <cell r="B276"/>
        </row>
        <row r="277">
          <cell r="B277"/>
        </row>
        <row r="278">
          <cell r="B278"/>
        </row>
        <row r="279">
          <cell r="B279"/>
        </row>
        <row r="280">
          <cell r="B280"/>
        </row>
        <row r="281">
          <cell r="B281"/>
        </row>
        <row r="282">
          <cell r="B282"/>
        </row>
        <row r="283">
          <cell r="B283"/>
        </row>
        <row r="284">
          <cell r="B284"/>
        </row>
        <row r="285">
          <cell r="B285"/>
        </row>
        <row r="286">
          <cell r="B286"/>
        </row>
        <row r="287">
          <cell r="B287"/>
        </row>
        <row r="288">
          <cell r="B288"/>
        </row>
        <row r="289">
          <cell r="B289"/>
        </row>
        <row r="290">
          <cell r="B290"/>
        </row>
        <row r="291">
          <cell r="B291"/>
        </row>
        <row r="292">
          <cell r="B292"/>
        </row>
        <row r="293">
          <cell r="B293"/>
        </row>
        <row r="294">
          <cell r="B294"/>
        </row>
        <row r="295">
          <cell r="B295"/>
        </row>
        <row r="296">
          <cell r="B296"/>
        </row>
        <row r="297">
          <cell r="B297"/>
        </row>
        <row r="298">
          <cell r="B298"/>
        </row>
        <row r="299">
          <cell r="B299"/>
        </row>
        <row r="300">
          <cell r="B300"/>
        </row>
        <row r="301">
          <cell r="B301"/>
        </row>
        <row r="302">
          <cell r="B302"/>
        </row>
        <row r="303">
          <cell r="B303"/>
        </row>
        <row r="304">
          <cell r="B304"/>
        </row>
        <row r="305">
          <cell r="B305"/>
        </row>
        <row r="306">
          <cell r="B306"/>
        </row>
        <row r="307">
          <cell r="B307"/>
        </row>
        <row r="308">
          <cell r="B308"/>
        </row>
        <row r="309">
          <cell r="B309"/>
        </row>
        <row r="310">
          <cell r="B310"/>
        </row>
        <row r="311">
          <cell r="B311"/>
        </row>
        <row r="312">
          <cell r="B312"/>
        </row>
        <row r="313">
          <cell r="B313"/>
        </row>
        <row r="314">
          <cell r="B314"/>
        </row>
        <row r="315">
          <cell r="B315"/>
        </row>
        <row r="316">
          <cell r="B316"/>
        </row>
        <row r="317">
          <cell r="B317"/>
        </row>
        <row r="318">
          <cell r="B318"/>
        </row>
        <row r="319">
          <cell r="B319"/>
        </row>
        <row r="320">
          <cell r="B320"/>
        </row>
        <row r="321">
          <cell r="B321"/>
        </row>
        <row r="322">
          <cell r="B322"/>
        </row>
        <row r="323">
          <cell r="B323"/>
        </row>
        <row r="324">
          <cell r="B324"/>
        </row>
        <row r="325">
          <cell r="B325"/>
        </row>
        <row r="326">
          <cell r="B326"/>
        </row>
        <row r="327">
          <cell r="B327"/>
        </row>
        <row r="328">
          <cell r="B328"/>
        </row>
        <row r="329">
          <cell r="B329"/>
        </row>
        <row r="330">
          <cell r="B330"/>
        </row>
        <row r="331">
          <cell r="B331"/>
        </row>
        <row r="332">
          <cell r="B332"/>
        </row>
        <row r="333">
          <cell r="B333"/>
        </row>
        <row r="334">
          <cell r="B334"/>
        </row>
        <row r="335">
          <cell r="B335"/>
        </row>
        <row r="336">
          <cell r="B336"/>
        </row>
        <row r="337">
          <cell r="B337"/>
        </row>
        <row r="338">
          <cell r="B338"/>
        </row>
        <row r="339">
          <cell r="B339"/>
        </row>
        <row r="340">
          <cell r="B340"/>
        </row>
        <row r="341">
          <cell r="B341"/>
        </row>
        <row r="342">
          <cell r="B342"/>
        </row>
        <row r="343">
          <cell r="B343"/>
        </row>
        <row r="344">
          <cell r="B344"/>
        </row>
        <row r="345">
          <cell r="B345"/>
        </row>
        <row r="346">
          <cell r="B346"/>
        </row>
        <row r="347">
          <cell r="B347"/>
        </row>
        <row r="348">
          <cell r="B348"/>
        </row>
        <row r="349">
          <cell r="B349"/>
        </row>
        <row r="350">
          <cell r="B350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5"/>
  <dimension ref="A1:AE1057"/>
  <sheetViews>
    <sheetView showGridLines="0" tabSelected="1" zoomScale="70" zoomScaleNormal="70" workbookViewId="0">
      <pane xSplit="2" ySplit="4" topLeftCell="C92" activePane="bottomRight" state="frozen"/>
      <selection activeCell="BA299" sqref="BA299"/>
      <selection pane="topRight" activeCell="BA299" sqref="BA299"/>
      <selection pane="bottomLeft" activeCell="BA299" sqref="BA299"/>
      <selection pane="bottomRight" activeCell="J103" sqref="J103"/>
    </sheetView>
  </sheetViews>
  <sheetFormatPr defaultColWidth="0" defaultRowHeight="15" zeroHeight="1" x14ac:dyDescent="0.25"/>
  <cols>
    <col min="1" max="1" width="3.85546875" hidden="1" customWidth="1"/>
    <col min="2" max="2" width="19.5703125" customWidth="1"/>
    <col min="3" max="3" width="29.140625" style="51" customWidth="1"/>
    <col min="4" max="4" width="21.7109375" style="51" customWidth="1"/>
    <col min="5" max="5" width="19.7109375" customWidth="1"/>
    <col min="6" max="6" width="19.85546875" customWidth="1"/>
    <col min="7" max="7" width="13.5703125" customWidth="1"/>
    <col min="8" max="8" width="17.28515625" customWidth="1"/>
    <col min="9" max="9" width="1.140625" customWidth="1"/>
    <col min="10" max="10" width="24.85546875" bestFit="1" customWidth="1"/>
    <col min="11" max="11" width="1.140625" customWidth="1"/>
    <col min="12" max="12" width="18.140625" customWidth="1"/>
    <col min="13" max="13" width="14.140625" customWidth="1"/>
    <col min="14" max="14" width="15.140625" customWidth="1"/>
    <col min="15" max="15" width="14.28515625" customWidth="1"/>
    <col min="16" max="16" width="1.140625" customWidth="1"/>
    <col min="17" max="17" width="9.85546875" bestFit="1" customWidth="1"/>
    <col min="18" max="18" width="9.7109375" bestFit="1" customWidth="1"/>
    <col min="19" max="19" width="9.7109375" customWidth="1"/>
    <col min="20" max="20" width="1.140625" customWidth="1"/>
    <col min="21" max="22" width="14.42578125" customWidth="1"/>
    <col min="23" max="23" width="1.85546875" customWidth="1"/>
    <col min="24" max="26" width="14.42578125" customWidth="1"/>
    <col min="27" max="27" width="1.7109375" customWidth="1"/>
    <col min="28" max="28" width="9.7109375" customWidth="1"/>
    <col min="29" max="30" width="13.140625" customWidth="1"/>
    <col min="31" max="31" width="15.5703125" customWidth="1"/>
  </cols>
  <sheetData>
    <row r="1" spans="1:31" s="4" customFormat="1" ht="18.75" customHeight="1" x14ac:dyDescent="0.25">
      <c r="A1" s="3"/>
      <c r="B1" s="68" t="s">
        <v>153</v>
      </c>
      <c r="C1" s="71" t="s">
        <v>118</v>
      </c>
      <c r="D1" s="71"/>
      <c r="E1" s="71"/>
      <c r="F1" s="71"/>
      <c r="G1" s="71"/>
      <c r="H1" s="71"/>
      <c r="I1"/>
      <c r="J1" s="72" t="s">
        <v>119</v>
      </c>
      <c r="K1"/>
      <c r="L1" s="72" t="s">
        <v>48</v>
      </c>
      <c r="M1" s="72"/>
      <c r="N1" s="72"/>
      <c r="O1" s="72"/>
      <c r="P1"/>
      <c r="Q1" s="71" t="s">
        <v>124</v>
      </c>
      <c r="R1" s="71"/>
      <c r="S1" s="71"/>
      <c r="T1"/>
      <c r="U1" s="69" t="s">
        <v>127</v>
      </c>
      <c r="V1" s="69"/>
      <c r="W1"/>
      <c r="X1" s="69" t="s">
        <v>394</v>
      </c>
      <c r="Y1" s="69"/>
      <c r="Z1" s="69"/>
      <c r="AA1"/>
      <c r="AB1" s="70" t="s">
        <v>132</v>
      </c>
      <c r="AC1" s="70"/>
      <c r="AD1" s="70"/>
      <c r="AE1" s="70"/>
    </row>
    <row r="2" spans="1:31" s="4" customFormat="1" ht="16.5" customHeight="1" x14ac:dyDescent="0.25">
      <c r="A2" s="3"/>
      <c r="B2" s="68"/>
      <c r="C2" s="71"/>
      <c r="D2" s="71"/>
      <c r="E2" s="71"/>
      <c r="F2" s="71"/>
      <c r="G2" s="71"/>
      <c r="H2" s="71"/>
      <c r="I2"/>
      <c r="J2" s="72"/>
      <c r="K2"/>
      <c r="L2" s="72"/>
      <c r="M2" s="72"/>
      <c r="N2" s="72"/>
      <c r="O2" s="72"/>
      <c r="P2"/>
      <c r="Q2" s="71"/>
      <c r="R2" s="71"/>
      <c r="S2" s="71"/>
      <c r="T2"/>
      <c r="U2" s="69"/>
      <c r="V2" s="69"/>
      <c r="W2"/>
      <c r="X2" s="69"/>
      <c r="Y2" s="69"/>
      <c r="Z2" s="69"/>
      <c r="AA2"/>
      <c r="AB2" s="70"/>
      <c r="AC2" s="70"/>
      <c r="AD2" s="70"/>
      <c r="AE2" s="70"/>
    </row>
    <row r="3" spans="1:31" s="5" customFormat="1" ht="16.5" customHeight="1" x14ac:dyDescent="0.35">
      <c r="B3" s="64">
        <v>43960</v>
      </c>
      <c r="C3" s="6"/>
      <c r="D3" s="6"/>
      <c r="E3" s="7"/>
      <c r="F3" s="7"/>
      <c r="G3" s="7"/>
      <c r="H3" s="8"/>
      <c r="I3"/>
      <c r="J3" s="9"/>
      <c r="K3"/>
      <c r="L3" s="67" t="s">
        <v>125</v>
      </c>
      <c r="M3" s="67"/>
      <c r="N3" s="67"/>
      <c r="O3" s="67"/>
      <c r="P3"/>
      <c r="Q3" s="67" t="s">
        <v>125</v>
      </c>
      <c r="R3" s="67"/>
      <c r="S3" s="67"/>
      <c r="T3"/>
      <c r="U3" s="10" t="s">
        <v>137</v>
      </c>
      <c r="V3" s="10" t="s">
        <v>130</v>
      </c>
      <c r="W3"/>
      <c r="X3" s="10" t="s">
        <v>137</v>
      </c>
      <c r="Y3" s="10" t="s">
        <v>137</v>
      </c>
      <c r="Z3" s="10" t="s">
        <v>130</v>
      </c>
      <c r="AA3"/>
      <c r="AB3" s="62" t="s">
        <v>129</v>
      </c>
      <c r="AC3" s="62" t="s">
        <v>130</v>
      </c>
      <c r="AD3" s="62" t="s">
        <v>161</v>
      </c>
      <c r="AE3" s="62" t="s">
        <v>135</v>
      </c>
    </row>
    <row r="4" spans="1:31" s="12" customFormat="1" ht="25.5" x14ac:dyDescent="0.25">
      <c r="B4" s="60" t="s">
        <v>49</v>
      </c>
      <c r="C4" s="60" t="s">
        <v>3</v>
      </c>
      <c r="D4" s="60" t="s">
        <v>152</v>
      </c>
      <c r="E4" s="13" t="s">
        <v>50</v>
      </c>
      <c r="F4" s="13" t="s">
        <v>163</v>
      </c>
      <c r="G4" s="13" t="s">
        <v>1</v>
      </c>
      <c r="H4" s="13" t="s">
        <v>116</v>
      </c>
      <c r="I4" s="1"/>
      <c r="J4" s="14" t="s">
        <v>122</v>
      </c>
      <c r="K4" s="1"/>
      <c r="L4" s="14" t="s">
        <v>395</v>
      </c>
      <c r="M4" s="13" t="s">
        <v>120</v>
      </c>
      <c r="N4" s="13" t="s">
        <v>117</v>
      </c>
      <c r="O4" s="15" t="s">
        <v>121</v>
      </c>
      <c r="P4" s="1"/>
      <c r="Q4" s="11" t="s">
        <v>123</v>
      </c>
      <c r="R4" s="13" t="s">
        <v>126</v>
      </c>
      <c r="S4" s="13" t="s">
        <v>2</v>
      </c>
      <c r="T4" s="1"/>
      <c r="U4" s="17" t="s">
        <v>128</v>
      </c>
      <c r="V4" s="16" t="s">
        <v>138</v>
      </c>
      <c r="W4" s="1"/>
      <c r="X4" s="17" t="s">
        <v>392</v>
      </c>
      <c r="Y4" s="17" t="s">
        <v>393</v>
      </c>
      <c r="Z4" s="17" t="s">
        <v>131</v>
      </c>
      <c r="AA4" s="1"/>
      <c r="AB4" s="11" t="s">
        <v>133</v>
      </c>
      <c r="AC4" s="13" t="s">
        <v>134</v>
      </c>
      <c r="AD4" s="13" t="s">
        <v>162</v>
      </c>
      <c r="AE4" s="13" t="s">
        <v>136</v>
      </c>
    </row>
    <row r="5" spans="1:31" s="5" customFormat="1" ht="15" customHeight="1" x14ac:dyDescent="0.25">
      <c r="A5" s="18"/>
      <c r="B5" s="20" t="s">
        <v>51</v>
      </c>
      <c r="C5" s="19" t="s">
        <v>224</v>
      </c>
      <c r="D5" s="19" t="s">
        <v>206</v>
      </c>
      <c r="E5" s="19" t="s">
        <v>225</v>
      </c>
      <c r="F5" s="19" t="s">
        <v>222</v>
      </c>
      <c r="G5" s="19" t="s">
        <v>226</v>
      </c>
      <c r="H5" s="20">
        <v>1.3500000000000002E-2</v>
      </c>
      <c r="I5"/>
      <c r="J5" s="22">
        <v>92</v>
      </c>
      <c r="K5"/>
      <c r="L5" s="23">
        <v>3.3243486074000003E-2</v>
      </c>
      <c r="M5" s="23">
        <v>-0.18723698558999999</v>
      </c>
      <c r="N5" s="63">
        <v>-0.20212621154000002</v>
      </c>
      <c r="O5" s="63">
        <v>6.642426387E-2</v>
      </c>
      <c r="P5" s="61"/>
      <c r="Q5" s="21">
        <v>0</v>
      </c>
      <c r="R5" s="21">
        <v>1.4373333130999999E-2</v>
      </c>
      <c r="S5" s="21">
        <v>7.0429196626000001E-2</v>
      </c>
      <c r="T5" s="61"/>
      <c r="U5" s="65">
        <v>6607.6140194</v>
      </c>
      <c r="V5" s="21">
        <v>2.896E-2</v>
      </c>
      <c r="W5"/>
      <c r="X5" s="65">
        <v>2108474.5839999998</v>
      </c>
      <c r="Y5" s="65">
        <v>2511435.5428999998</v>
      </c>
      <c r="Z5" s="56">
        <v>0.83954955163424438</v>
      </c>
      <c r="AA5"/>
      <c r="AB5" s="57">
        <v>0</v>
      </c>
      <c r="AC5" s="23">
        <v>0</v>
      </c>
      <c r="AD5" s="23" t="s">
        <v>164</v>
      </c>
      <c r="AE5" s="66">
        <v>43928</v>
      </c>
    </row>
    <row r="6" spans="1:31" s="5" customFormat="1" ht="15" customHeight="1" x14ac:dyDescent="0.25">
      <c r="A6" s="18"/>
      <c r="B6" s="20" t="s">
        <v>52</v>
      </c>
      <c r="C6" s="19" t="s">
        <v>227</v>
      </c>
      <c r="D6" s="19" t="s">
        <v>206</v>
      </c>
      <c r="E6" s="19" t="s">
        <v>228</v>
      </c>
      <c r="F6" s="19" t="s">
        <v>229</v>
      </c>
      <c r="G6" s="19" t="s">
        <v>230</v>
      </c>
      <c r="H6" s="21">
        <v>1.2500000000000001E-2</v>
      </c>
      <c r="I6"/>
      <c r="J6" s="22">
        <v>162.5</v>
      </c>
      <c r="K6"/>
      <c r="L6" s="23">
        <v>8.0648236146000002E-2</v>
      </c>
      <c r="M6" s="23">
        <v>-8.8501882207000004E-2</v>
      </c>
      <c r="N6" s="63">
        <v>-0.16306630492999999</v>
      </c>
      <c r="O6" s="63">
        <v>0.12856890102999999</v>
      </c>
      <c r="P6" s="61"/>
      <c r="Q6" s="21">
        <v>4.3049208556999998E-3</v>
      </c>
      <c r="R6" s="21">
        <v>1.1298809193999998E-2</v>
      </c>
      <c r="S6" s="21">
        <v>5.7312252963999999E-2</v>
      </c>
      <c r="T6" s="61"/>
      <c r="U6" s="65">
        <v>6940.5818479999998</v>
      </c>
      <c r="V6" s="21">
        <v>5.21E-2</v>
      </c>
      <c r="W6"/>
      <c r="X6" s="65">
        <v>3835130.3250000002</v>
      </c>
      <c r="Y6" s="65">
        <v>3759962.0167</v>
      </c>
      <c r="Z6" s="56">
        <v>1.0199917733121073</v>
      </c>
      <c r="AA6"/>
      <c r="AB6" s="57">
        <v>0.65</v>
      </c>
      <c r="AC6" s="23">
        <v>4.8000000000000001E-2</v>
      </c>
      <c r="AD6" s="23" t="s">
        <v>164</v>
      </c>
      <c r="AE6" s="66">
        <v>43951</v>
      </c>
    </row>
    <row r="7" spans="1:31" s="5" customFormat="1" ht="15" customHeight="1" x14ac:dyDescent="0.25">
      <c r="A7" s="18"/>
      <c r="B7" s="20" t="s">
        <v>53</v>
      </c>
      <c r="C7" s="19" t="s">
        <v>231</v>
      </c>
      <c r="D7" s="19" t="s">
        <v>206</v>
      </c>
      <c r="E7" s="19" t="s">
        <v>225</v>
      </c>
      <c r="F7" s="19" t="s">
        <v>232</v>
      </c>
      <c r="G7" s="19" t="s">
        <v>232</v>
      </c>
      <c r="H7" s="21">
        <v>0.01</v>
      </c>
      <c r="I7"/>
      <c r="J7" s="22">
        <v>142.44</v>
      </c>
      <c r="K7"/>
      <c r="L7" s="23">
        <v>-5.6470527742999996E-3</v>
      </c>
      <c r="M7" s="23">
        <v>-0.24099231501999999</v>
      </c>
      <c r="N7" s="63">
        <v>-0.26491773654</v>
      </c>
      <c r="O7" s="63">
        <v>2.2458621783E-2</v>
      </c>
      <c r="P7" s="61"/>
      <c r="Q7" s="21">
        <v>3.9635630345999998E-3</v>
      </c>
      <c r="R7" s="21">
        <v>1.0315789474E-2</v>
      </c>
      <c r="S7" s="21">
        <v>5.8162934111999999E-2</v>
      </c>
      <c r="T7" s="61"/>
      <c r="U7" s="65">
        <v>4569.4031766999997</v>
      </c>
      <c r="V7" s="21">
        <v>2.0979999999999999E-2</v>
      </c>
      <c r="W7"/>
      <c r="X7" s="65">
        <v>1540084.2128000001</v>
      </c>
      <c r="Y7" s="65">
        <v>1762551.2335999999</v>
      </c>
      <c r="Z7" s="56">
        <v>0.87378124586732586</v>
      </c>
      <c r="AA7"/>
      <c r="AB7" s="57">
        <v>0.56999999999999995</v>
      </c>
      <c r="AC7" s="23">
        <v>4.8020219039595621E-2</v>
      </c>
      <c r="AD7" s="23" t="s">
        <v>164</v>
      </c>
      <c r="AE7" s="66">
        <v>43951</v>
      </c>
    </row>
    <row r="8" spans="1:31" s="5" customFormat="1" ht="15" customHeight="1" x14ac:dyDescent="0.25">
      <c r="A8" s="18"/>
      <c r="B8" s="20" t="s">
        <v>205</v>
      </c>
      <c r="C8" s="19" t="s">
        <v>233</v>
      </c>
      <c r="D8" s="19" t="s">
        <v>206</v>
      </c>
      <c r="E8" s="19" t="s">
        <v>225</v>
      </c>
      <c r="F8" s="19" t="s">
        <v>234</v>
      </c>
      <c r="G8" s="19" t="s">
        <v>234</v>
      </c>
      <c r="H8" s="21">
        <v>6.9999999999999993E-3</v>
      </c>
      <c r="I8"/>
      <c r="J8" s="22">
        <v>169.1</v>
      </c>
      <c r="K8"/>
      <c r="L8" s="23">
        <v>7.5023981040000007E-2</v>
      </c>
      <c r="M8" s="23">
        <v>-0.16619523522000001</v>
      </c>
      <c r="N8" s="63">
        <v>-0.36148265571000004</v>
      </c>
      <c r="O8" s="63">
        <v>4.8067458293999998E-2</v>
      </c>
      <c r="P8" s="61"/>
      <c r="Q8" s="21">
        <v>4.746835443E-3</v>
      </c>
      <c r="R8" s="21">
        <v>1.1192214112E-2</v>
      </c>
      <c r="S8" s="21">
        <v>4.9266619352000003E-2</v>
      </c>
      <c r="T8" s="61"/>
      <c r="U8" s="65">
        <v>1926.5434705</v>
      </c>
      <c r="V8" s="21">
        <v>6.9099999999999995E-3</v>
      </c>
      <c r="W8"/>
      <c r="X8" s="65">
        <v>503354.2206</v>
      </c>
      <c r="Y8" s="65">
        <v>590033.70267000003</v>
      </c>
      <c r="Z8" s="56">
        <v>0.85309401534563023</v>
      </c>
      <c r="AA8"/>
      <c r="AB8" s="57">
        <v>0.75</v>
      </c>
      <c r="AC8" s="23">
        <v>5.322294500295683E-2</v>
      </c>
      <c r="AD8" s="23" t="s">
        <v>165</v>
      </c>
      <c r="AE8" s="66">
        <v>43958</v>
      </c>
    </row>
    <row r="9" spans="1:31" s="5" customFormat="1" ht="15" customHeight="1" x14ac:dyDescent="0.25">
      <c r="A9" s="18"/>
      <c r="B9" s="20" t="s">
        <v>54</v>
      </c>
      <c r="C9" s="19" t="s">
        <v>235</v>
      </c>
      <c r="D9" s="19" t="s">
        <v>206</v>
      </c>
      <c r="E9" s="19" t="s">
        <v>236</v>
      </c>
      <c r="F9" s="19" t="s">
        <v>237</v>
      </c>
      <c r="G9" s="19" t="s">
        <v>234</v>
      </c>
      <c r="H9" s="21">
        <v>1.2E-2</v>
      </c>
      <c r="I9"/>
      <c r="J9" s="22">
        <v>1280.5</v>
      </c>
      <c r="K9"/>
      <c r="L9" s="23">
        <v>0.10206030836</v>
      </c>
      <c r="M9" s="23">
        <v>-5.6583639668999999E-2</v>
      </c>
      <c r="N9" s="63">
        <v>-9.5551858853000007E-2</v>
      </c>
      <c r="O9" s="63">
        <v>0.40354437310000002</v>
      </c>
      <c r="P9" s="61"/>
      <c r="Q9" s="21">
        <v>7.2649572650000001E-3</v>
      </c>
      <c r="R9" s="21">
        <v>1.8411552346999999E-2</v>
      </c>
      <c r="S9" s="21">
        <v>0.13743842364</v>
      </c>
      <c r="T9" s="61"/>
      <c r="U9" s="65">
        <v>55.438917500000002</v>
      </c>
      <c r="V9" s="21">
        <v>2.6800000000000001E-3</v>
      </c>
      <c r="W9"/>
      <c r="X9" s="65">
        <v>201776.068</v>
      </c>
      <c r="Y9" s="65">
        <v>158643.92554</v>
      </c>
      <c r="Z9" s="56">
        <v>1.2718802016098927</v>
      </c>
      <c r="AA9"/>
      <c r="AB9" s="57">
        <v>8.5</v>
      </c>
      <c r="AC9" s="23">
        <v>7.9656384224912141E-2</v>
      </c>
      <c r="AD9" s="23" t="s">
        <v>167</v>
      </c>
      <c r="AE9" s="66">
        <v>43955</v>
      </c>
    </row>
    <row r="10" spans="1:31" s="5" customFormat="1" ht="15" customHeight="1" x14ac:dyDescent="0.25">
      <c r="A10" s="18"/>
      <c r="B10" s="20" t="s">
        <v>55</v>
      </c>
      <c r="C10" s="19" t="s">
        <v>238</v>
      </c>
      <c r="D10" s="19" t="s">
        <v>239</v>
      </c>
      <c r="E10" s="19" t="s">
        <v>240</v>
      </c>
      <c r="F10" s="19" t="s">
        <v>241</v>
      </c>
      <c r="G10" s="19" t="s">
        <v>241</v>
      </c>
      <c r="H10" s="21">
        <v>2.7700000000000003E-3</v>
      </c>
      <c r="I10"/>
      <c r="J10" s="22">
        <v>149.91</v>
      </c>
      <c r="K10"/>
      <c r="L10" s="23">
        <v>0.10536643374</v>
      </c>
      <c r="M10" s="23">
        <v>-4.3936948984999995E-2</v>
      </c>
      <c r="N10" s="63">
        <v>-9.6313908112999988E-2</v>
      </c>
      <c r="O10" s="63">
        <v>0.16910361561999998</v>
      </c>
      <c r="P10" s="61"/>
      <c r="Q10" s="21">
        <v>7.7461565496999996E-3</v>
      </c>
      <c r="R10" s="21">
        <v>1.9815670579000001E-2</v>
      </c>
      <c r="S10" s="21">
        <v>9.0446943128000001E-2</v>
      </c>
      <c r="T10" s="61"/>
      <c r="U10" s="65">
        <v>3720.5589762999998</v>
      </c>
      <c r="V10" s="21">
        <v>3.295E-2</v>
      </c>
      <c r="W10"/>
      <c r="X10" s="65">
        <v>2386520.7278999998</v>
      </c>
      <c r="Y10" s="65">
        <v>1625996.2311</v>
      </c>
      <c r="Z10" s="56">
        <v>1.4677283269503636</v>
      </c>
      <c r="AA10"/>
      <c r="AB10" s="57">
        <v>1.0578926</v>
      </c>
      <c r="AC10" s="23">
        <v>8.4682217330398241E-2</v>
      </c>
      <c r="AD10" s="23" t="s">
        <v>164</v>
      </c>
      <c r="AE10" s="66">
        <v>43951</v>
      </c>
    </row>
    <row r="11" spans="1:31" s="5" customFormat="1" ht="15" customHeight="1" x14ac:dyDescent="0.25">
      <c r="A11" s="18"/>
      <c r="B11" s="20" t="s">
        <v>56</v>
      </c>
      <c r="C11" s="19" t="s">
        <v>242</v>
      </c>
      <c r="D11" s="19" t="s">
        <v>239</v>
      </c>
      <c r="E11" s="19" t="s">
        <v>225</v>
      </c>
      <c r="F11" s="19" t="s">
        <v>222</v>
      </c>
      <c r="G11" s="19" t="s">
        <v>243</v>
      </c>
      <c r="H11" s="21">
        <v>2E-3</v>
      </c>
      <c r="I11"/>
      <c r="J11" s="22">
        <v>33.44</v>
      </c>
      <c r="K11"/>
      <c r="L11" s="23">
        <v>1.6523667991E-2</v>
      </c>
      <c r="M11" s="23">
        <v>-0.35520175413999999</v>
      </c>
      <c r="N11" s="63">
        <v>-0.42934253745000001</v>
      </c>
      <c r="O11" s="63">
        <v>-0.27520759381000004</v>
      </c>
      <c r="P11" s="61"/>
      <c r="Q11" s="21">
        <v>3.4903652120999999E-3</v>
      </c>
      <c r="R11" s="21">
        <v>8.8161825680999999E-3</v>
      </c>
      <c r="S11" s="21">
        <v>4.8199819277999996E-2</v>
      </c>
      <c r="T11" s="61"/>
      <c r="U11" s="65">
        <v>177.45786283000001</v>
      </c>
      <c r="V11" s="21">
        <v>1.7699999999999999E-3</v>
      </c>
      <c r="W11"/>
      <c r="X11" s="65">
        <v>127475.1192</v>
      </c>
      <c r="Y11" s="65">
        <v>299907.41051000002</v>
      </c>
      <c r="Z11" s="56">
        <v>0.42504824733482038</v>
      </c>
      <c r="AA11"/>
      <c r="AB11" s="57">
        <v>0.11518205199999999</v>
      </c>
      <c r="AC11" s="23">
        <v>4.1333272248803829E-2</v>
      </c>
      <c r="AD11" s="23" t="s">
        <v>164</v>
      </c>
      <c r="AE11" s="66">
        <v>43944</v>
      </c>
    </row>
    <row r="12" spans="1:31" s="5" customFormat="1" ht="15" customHeight="1" x14ac:dyDescent="0.25">
      <c r="A12" s="18"/>
      <c r="B12" s="20" t="s">
        <v>57</v>
      </c>
      <c r="C12" s="19" t="s">
        <v>244</v>
      </c>
      <c r="D12" s="19" t="s">
        <v>239</v>
      </c>
      <c r="E12" s="19" t="s">
        <v>225</v>
      </c>
      <c r="F12" s="19" t="s">
        <v>234</v>
      </c>
      <c r="G12" s="19" t="s">
        <v>220</v>
      </c>
      <c r="H12" s="21">
        <v>8.0000000000000002E-3</v>
      </c>
      <c r="I12"/>
      <c r="J12" s="22">
        <v>54.35</v>
      </c>
      <c r="K12"/>
      <c r="L12" s="23">
        <v>0.15795238461</v>
      </c>
      <c r="M12" s="23">
        <v>-7.2210135448999999E-2</v>
      </c>
      <c r="N12" s="63">
        <v>-0.23134387198999998</v>
      </c>
      <c r="O12" s="63">
        <v>-0.33136158277</v>
      </c>
      <c r="P12" s="61"/>
      <c r="Q12" s="21">
        <v>1.7838405037000002E-2</v>
      </c>
      <c r="R12" s="21">
        <v>4.1307529680000003E-2</v>
      </c>
      <c r="S12" s="21">
        <v>0.10534624289</v>
      </c>
      <c r="T12" s="61"/>
      <c r="U12" s="65">
        <v>559.61942982999994</v>
      </c>
      <c r="V12" s="21">
        <v>1.7899999999999999E-3</v>
      </c>
      <c r="W12"/>
      <c r="X12" s="65">
        <v>131231.87950000001</v>
      </c>
      <c r="Y12" s="65">
        <v>148140.25592</v>
      </c>
      <c r="Z12" s="56">
        <v>0.88586237876400731</v>
      </c>
      <c r="AA12"/>
      <c r="AB12" s="57">
        <v>0.85</v>
      </c>
      <c r="AC12" s="23">
        <v>0.18767249310027598</v>
      </c>
      <c r="AD12" s="23" t="s">
        <v>164</v>
      </c>
      <c r="AE12" s="66">
        <v>43951</v>
      </c>
    </row>
    <row r="13" spans="1:31" s="5" customFormat="1" ht="15" customHeight="1" x14ac:dyDescent="0.25">
      <c r="A13" s="18"/>
      <c r="B13" s="20" t="s">
        <v>58</v>
      </c>
      <c r="C13" s="19" t="s">
        <v>245</v>
      </c>
      <c r="D13" s="19" t="s">
        <v>239</v>
      </c>
      <c r="E13" s="19" t="s">
        <v>225</v>
      </c>
      <c r="F13" s="19" t="s">
        <v>234</v>
      </c>
      <c r="G13" s="19" t="s">
        <v>234</v>
      </c>
      <c r="H13" s="21">
        <v>2E-3</v>
      </c>
      <c r="I13"/>
      <c r="J13" s="22">
        <v>74.97</v>
      </c>
      <c r="K13"/>
      <c r="L13" s="23">
        <v>7.7110024449000003E-2</v>
      </c>
      <c r="M13" s="23">
        <v>-0.24479453054</v>
      </c>
      <c r="N13" s="63">
        <v>-0.24804773360999999</v>
      </c>
      <c r="O13" s="63">
        <v>-5.7386174683000002E-2</v>
      </c>
      <c r="P13" s="61"/>
      <c r="Q13" s="21">
        <v>6.0000000000000001E-3</v>
      </c>
      <c r="R13" s="21">
        <v>1.2983151635000001E-2</v>
      </c>
      <c r="S13" s="21">
        <v>6.7882352940999993E-2</v>
      </c>
      <c r="T13" s="61"/>
      <c r="U13" s="65">
        <v>422.506754</v>
      </c>
      <c r="V13" s="21">
        <v>2.7400000000000002E-3</v>
      </c>
      <c r="W13"/>
      <c r="X13" s="65">
        <v>200619.72</v>
      </c>
      <c r="Y13" s="65">
        <v>274428.57705000002</v>
      </c>
      <c r="Z13" s="56">
        <v>0.7310452947596916</v>
      </c>
      <c r="AA13"/>
      <c r="AB13" s="57">
        <v>0.42</v>
      </c>
      <c r="AC13" s="23">
        <v>6.7226890756302518E-2</v>
      </c>
      <c r="AD13" s="23" t="s">
        <v>164</v>
      </c>
      <c r="AE13" s="66">
        <v>43951</v>
      </c>
    </row>
    <row r="14" spans="1:31" s="5" customFormat="1" ht="15" customHeight="1" x14ac:dyDescent="0.25">
      <c r="A14" s="18"/>
      <c r="B14" s="20" t="s">
        <v>59</v>
      </c>
      <c r="C14" s="19" t="s">
        <v>246</v>
      </c>
      <c r="D14" s="19" t="s">
        <v>239</v>
      </c>
      <c r="E14" s="19" t="s">
        <v>225</v>
      </c>
      <c r="F14" s="19" t="s">
        <v>237</v>
      </c>
      <c r="G14" s="19" t="s">
        <v>237</v>
      </c>
      <c r="H14" s="21">
        <v>2.907117592906633E-4</v>
      </c>
      <c r="I14"/>
      <c r="J14" s="22">
        <v>2572</v>
      </c>
      <c r="K14"/>
      <c r="L14" s="23">
        <v>0.10475631663</v>
      </c>
      <c r="M14" s="23">
        <v>0.12069452114000001</v>
      </c>
      <c r="N14" s="63">
        <v>-0.1031542427</v>
      </c>
      <c r="O14" s="63">
        <v>0.20314819042999999</v>
      </c>
      <c r="P14" s="61"/>
      <c r="Q14" s="21">
        <v>1.0640221374000001E-2</v>
      </c>
      <c r="R14" s="21">
        <v>3.2765703232000003E-2</v>
      </c>
      <c r="S14" s="21">
        <v>0.12698188772999999</v>
      </c>
      <c r="T14" s="61"/>
      <c r="U14" s="65">
        <v>497.9641115</v>
      </c>
      <c r="V14" s="21">
        <v>4.6100000000000004E-3</v>
      </c>
      <c r="W14"/>
      <c r="X14" s="65">
        <v>334360</v>
      </c>
      <c r="Y14" s="65">
        <v>407125.50263</v>
      </c>
      <c r="Z14" s="56">
        <v>0.8212700944550505</v>
      </c>
      <c r="AA14"/>
      <c r="AB14" s="57">
        <v>25.004520230000001</v>
      </c>
      <c r="AC14" s="23">
        <v>0.11666183622083982</v>
      </c>
      <c r="AD14" s="23" t="s">
        <v>165</v>
      </c>
      <c r="AE14" s="66">
        <v>43951</v>
      </c>
    </row>
    <row r="15" spans="1:31" s="5" customFormat="1" ht="15" customHeight="1" x14ac:dyDescent="0.25">
      <c r="A15" s="18"/>
      <c r="B15" s="20" t="s">
        <v>60</v>
      </c>
      <c r="C15" s="19" t="s">
        <v>247</v>
      </c>
      <c r="D15" s="19" t="s">
        <v>239</v>
      </c>
      <c r="E15" s="19" t="s">
        <v>225</v>
      </c>
      <c r="F15" s="19" t="s">
        <v>222</v>
      </c>
      <c r="G15" s="19" t="s">
        <v>248</v>
      </c>
      <c r="H15" s="21">
        <v>3.4000000000000002E-3</v>
      </c>
      <c r="I15"/>
      <c r="J15" s="22">
        <v>144.5</v>
      </c>
      <c r="K15"/>
      <c r="L15" s="23">
        <v>4.0976595628000002E-3</v>
      </c>
      <c r="M15" s="23">
        <v>-6.0556844468999997E-2</v>
      </c>
      <c r="N15" s="63">
        <v>-4.6411986229000002E-2</v>
      </c>
      <c r="O15" s="63">
        <v>0.14536701147</v>
      </c>
      <c r="P15" s="61"/>
      <c r="Q15" s="21">
        <v>4.0668163806000003E-3</v>
      </c>
      <c r="R15" s="21">
        <v>1.154801693E-2</v>
      </c>
      <c r="S15" s="21">
        <v>4.7154016948999997E-2</v>
      </c>
      <c r="T15" s="61"/>
      <c r="U15" s="65">
        <v>281.16866299999998</v>
      </c>
      <c r="V15" s="21">
        <v>4.2899999999999995E-3</v>
      </c>
      <c r="W15"/>
      <c r="X15" s="65">
        <v>310675</v>
      </c>
      <c r="Y15" s="65">
        <v>343452.60934000002</v>
      </c>
      <c r="Z15" s="56">
        <v>0.90456438982080378</v>
      </c>
      <c r="AA15"/>
      <c r="AB15" s="57">
        <v>0.58765496699999997</v>
      </c>
      <c r="AC15" s="23">
        <v>4.8801796567474048E-2</v>
      </c>
      <c r="AD15" s="23" t="s">
        <v>166</v>
      </c>
      <c r="AE15" s="66">
        <v>43951</v>
      </c>
    </row>
    <row r="16" spans="1:31" s="5" customFormat="1" ht="15" customHeight="1" x14ac:dyDescent="0.25">
      <c r="A16" s="18"/>
      <c r="B16" s="20" t="s">
        <v>61</v>
      </c>
      <c r="C16" s="19" t="s">
        <v>249</v>
      </c>
      <c r="D16" s="19" t="s">
        <v>239</v>
      </c>
      <c r="E16" s="19" t="s">
        <v>225</v>
      </c>
      <c r="F16" s="19" t="s">
        <v>222</v>
      </c>
      <c r="G16" s="19" t="s">
        <v>250</v>
      </c>
      <c r="H16" s="21">
        <v>1.2E-2</v>
      </c>
      <c r="I16"/>
      <c r="J16" s="22">
        <v>77.75</v>
      </c>
      <c r="K16"/>
      <c r="L16" s="23">
        <v>4.7138047137000004E-2</v>
      </c>
      <c r="M16" s="23">
        <v>-0.18818491128000001</v>
      </c>
      <c r="N16" s="63">
        <v>-0.16573888607000001</v>
      </c>
      <c r="O16" s="63">
        <v>-2.3039689302999999E-2</v>
      </c>
      <c r="P16" s="61"/>
      <c r="Q16" s="21">
        <v>0</v>
      </c>
      <c r="R16" s="21">
        <v>1.6787654836000001E-2</v>
      </c>
      <c r="S16" s="21">
        <v>7.7678047395999997E-2</v>
      </c>
      <c r="T16" s="61"/>
      <c r="U16" s="65">
        <v>176.63236416999999</v>
      </c>
      <c r="V16" s="21">
        <v>1.9500000000000001E-3</v>
      </c>
      <c r="W16"/>
      <c r="X16" s="65">
        <v>141170.364</v>
      </c>
      <c r="Y16" s="65">
        <v>178389.11785000001</v>
      </c>
      <c r="Z16" s="56">
        <v>0.79136197152286103</v>
      </c>
      <c r="AA16"/>
      <c r="AB16" s="57">
        <v>0</v>
      </c>
      <c r="AC16" s="23">
        <v>0</v>
      </c>
      <c r="AD16" s="23" t="s">
        <v>164</v>
      </c>
      <c r="AE16" s="66">
        <v>43928</v>
      </c>
    </row>
    <row r="17" spans="1:31" s="5" customFormat="1" ht="15" customHeight="1" x14ac:dyDescent="0.25">
      <c r="A17" s="18"/>
      <c r="B17" s="20" t="s">
        <v>62</v>
      </c>
      <c r="C17" s="19" t="s">
        <v>251</v>
      </c>
      <c r="D17" s="19" t="s">
        <v>239</v>
      </c>
      <c r="E17" s="19" t="s">
        <v>225</v>
      </c>
      <c r="F17" s="19" t="s">
        <v>252</v>
      </c>
      <c r="G17" s="19" t="s">
        <v>253</v>
      </c>
      <c r="H17" s="21">
        <v>2.5000000000000001E-3</v>
      </c>
      <c r="I17"/>
      <c r="J17" s="22">
        <v>67.47</v>
      </c>
      <c r="K17"/>
      <c r="L17" s="23">
        <v>7.8725149889999999E-2</v>
      </c>
      <c r="M17" s="23">
        <v>-0.12847681932999999</v>
      </c>
      <c r="N17" s="63">
        <v>-0.40732335619999999</v>
      </c>
      <c r="O17" s="63">
        <v>-8.9820909466999999E-2</v>
      </c>
      <c r="P17" s="61"/>
      <c r="Q17" s="21">
        <v>6.9422530767000003E-3</v>
      </c>
      <c r="R17" s="21">
        <v>2.3894568296999999E-2</v>
      </c>
      <c r="S17" s="21">
        <v>9.6689497717E-2</v>
      </c>
      <c r="T17" s="61"/>
      <c r="U17" s="65">
        <v>412.63918617000002</v>
      </c>
      <c r="V17" s="21">
        <v>1.6900000000000001E-3</v>
      </c>
      <c r="W17"/>
      <c r="X17" s="65">
        <v>121311.06</v>
      </c>
      <c r="Y17" s="65">
        <v>138860.20078000001</v>
      </c>
      <c r="Z17" s="56">
        <v>0.87362008205789943</v>
      </c>
      <c r="AA17"/>
      <c r="AB17" s="57">
        <v>0.44</v>
      </c>
      <c r="AC17" s="23">
        <v>7.825700311249445E-2</v>
      </c>
      <c r="AD17" s="23" t="s">
        <v>164</v>
      </c>
      <c r="AE17" s="66">
        <v>43951</v>
      </c>
    </row>
    <row r="18" spans="1:31" s="5" customFormat="1" ht="15" customHeight="1" x14ac:dyDescent="0.25">
      <c r="A18" s="18"/>
      <c r="B18" s="20" t="s">
        <v>63</v>
      </c>
      <c r="C18" s="19" t="s">
        <v>254</v>
      </c>
      <c r="D18" s="19" t="s">
        <v>239</v>
      </c>
      <c r="E18" s="19" t="s">
        <v>225</v>
      </c>
      <c r="F18" s="19" t="s">
        <v>232</v>
      </c>
      <c r="G18" s="19" t="s">
        <v>232</v>
      </c>
      <c r="H18" s="21">
        <v>3.0000000000000001E-3</v>
      </c>
      <c r="I18"/>
      <c r="J18" s="22">
        <v>75</v>
      </c>
      <c r="K18"/>
      <c r="L18" s="23">
        <v>2.4532198716999999E-2</v>
      </c>
      <c r="M18" s="23">
        <v>-0.18931896323</v>
      </c>
      <c r="N18" s="63">
        <v>-0.18885971867999998</v>
      </c>
      <c r="O18" s="63">
        <v>0.12162501931</v>
      </c>
      <c r="P18" s="61"/>
      <c r="Q18" s="21">
        <v>5.4347826086999992E-3</v>
      </c>
      <c r="R18" s="21">
        <v>1.3716108453E-2</v>
      </c>
      <c r="S18" s="21">
        <v>8.2022002507000008E-2</v>
      </c>
      <c r="T18" s="61"/>
      <c r="U18" s="65">
        <v>195.48445082999999</v>
      </c>
      <c r="V18" s="21">
        <v>1.4399999999999999E-3</v>
      </c>
      <c r="W18"/>
      <c r="X18" s="65">
        <v>106125</v>
      </c>
      <c r="Y18" s="65">
        <v>121223.35533999999</v>
      </c>
      <c r="Z18" s="56">
        <v>0.87545011192230215</v>
      </c>
      <c r="AA18"/>
      <c r="AB18" s="57">
        <v>0.4</v>
      </c>
      <c r="AC18" s="23">
        <v>6.4000000000000015E-2</v>
      </c>
      <c r="AD18" s="23" t="s">
        <v>164</v>
      </c>
      <c r="AE18" s="66">
        <v>43951</v>
      </c>
    </row>
    <row r="19" spans="1:31" s="5" customFormat="1" ht="15" customHeight="1" x14ac:dyDescent="0.25">
      <c r="A19" s="18"/>
      <c r="B19" s="20" t="s">
        <v>64</v>
      </c>
      <c r="C19" s="19" t="s">
        <v>255</v>
      </c>
      <c r="D19" s="19" t="s">
        <v>239</v>
      </c>
      <c r="E19" s="19" t="s">
        <v>225</v>
      </c>
      <c r="F19" s="19" t="s">
        <v>222</v>
      </c>
      <c r="G19" s="19" t="s">
        <v>250</v>
      </c>
      <c r="H19" s="21">
        <v>1.2E-2</v>
      </c>
      <c r="I19"/>
      <c r="J19" s="22">
        <v>131</v>
      </c>
      <c r="K19"/>
      <c r="L19" s="23">
        <v>3.1496062993E-2</v>
      </c>
      <c r="M19" s="23">
        <v>-0.1157130864</v>
      </c>
      <c r="N19" s="63">
        <v>-0.11671683439000001</v>
      </c>
      <c r="O19" s="63">
        <v>4.5361660039000003E-2</v>
      </c>
      <c r="P19" s="61"/>
      <c r="Q19" s="21">
        <v>0</v>
      </c>
      <c r="R19" s="21">
        <v>1.2175474104999999E-2</v>
      </c>
      <c r="S19" s="21">
        <v>5.5574771149000002E-2</v>
      </c>
      <c r="T19" s="61"/>
      <c r="U19" s="65">
        <v>377.16905550000001</v>
      </c>
      <c r="V19" s="21">
        <v>2.66E-3</v>
      </c>
      <c r="W19"/>
      <c r="X19" s="65">
        <v>192927.36799999999</v>
      </c>
      <c r="Y19" s="65">
        <v>175511.77489</v>
      </c>
      <c r="Z19" s="56">
        <v>1.0992274912661273</v>
      </c>
      <c r="AA19"/>
      <c r="AB19" s="57">
        <v>0</v>
      </c>
      <c r="AC19" s="23">
        <v>0</v>
      </c>
      <c r="AD19" s="23" t="s">
        <v>164</v>
      </c>
      <c r="AE19" s="66">
        <v>43928</v>
      </c>
    </row>
    <row r="20" spans="1:31" s="5" customFormat="1" ht="15" customHeight="1" x14ac:dyDescent="0.25">
      <c r="A20" s="18"/>
      <c r="B20" s="20" t="s">
        <v>65</v>
      </c>
      <c r="C20" s="19" t="s">
        <v>256</v>
      </c>
      <c r="D20" s="19" t="s">
        <v>239</v>
      </c>
      <c r="E20" s="19" t="s">
        <v>225</v>
      </c>
      <c r="F20" s="19" t="s">
        <v>241</v>
      </c>
      <c r="G20" s="19" t="s">
        <v>241</v>
      </c>
      <c r="H20" s="21">
        <v>0.01</v>
      </c>
      <c r="I20"/>
      <c r="J20" s="22">
        <v>59.95</v>
      </c>
      <c r="K20"/>
      <c r="L20" s="23">
        <v>5.3664262959999993E-3</v>
      </c>
      <c r="M20" s="23">
        <v>-4.0032025620000002E-2</v>
      </c>
      <c r="N20" s="63">
        <v>-0.11185185185</v>
      </c>
      <c r="O20" s="63">
        <v>3.3798930849999999E-2</v>
      </c>
      <c r="P20" s="61"/>
      <c r="Q20" s="21">
        <v>0</v>
      </c>
      <c r="R20" s="21">
        <v>0</v>
      </c>
      <c r="S20" s="21">
        <v>0</v>
      </c>
      <c r="T20" s="61"/>
      <c r="U20" s="65">
        <v>123.03195733</v>
      </c>
      <c r="V20" s="21">
        <v>2.2400000000000002E-3</v>
      </c>
      <c r="W20"/>
      <c r="X20" s="65">
        <v>162464.5</v>
      </c>
      <c r="Y20" s="65">
        <v>156913.69756</v>
      </c>
      <c r="Z20" s="56">
        <v>1.0353748750192922</v>
      </c>
      <c r="AA20"/>
      <c r="AB20" s="57">
        <v>0</v>
      </c>
      <c r="AC20" s="23">
        <v>0</v>
      </c>
      <c r="AD20" s="23" t="s">
        <v>167</v>
      </c>
      <c r="AE20" s="66">
        <v>43462</v>
      </c>
    </row>
    <row r="21" spans="1:31" s="5" customFormat="1" ht="15" customHeight="1" x14ac:dyDescent="0.25">
      <c r="A21" s="18"/>
      <c r="B21" s="20" t="s">
        <v>66</v>
      </c>
      <c r="C21" s="19" t="s">
        <v>257</v>
      </c>
      <c r="D21" s="19" t="s">
        <v>239</v>
      </c>
      <c r="E21" s="19" t="s">
        <v>225</v>
      </c>
      <c r="F21" s="19" t="s">
        <v>258</v>
      </c>
      <c r="G21" s="19" t="s">
        <v>259</v>
      </c>
      <c r="H21" s="21">
        <v>4.0000000000000001E-3</v>
      </c>
      <c r="I21"/>
      <c r="J21" s="22">
        <v>100.1</v>
      </c>
      <c r="K21"/>
      <c r="L21" s="23">
        <v>1.4870575705999999E-3</v>
      </c>
      <c r="M21" s="23">
        <v>-0.12505673657999999</v>
      </c>
      <c r="N21" s="63">
        <v>-0.12107861327</v>
      </c>
      <c r="O21" s="63">
        <v>6.4588121489999997E-2</v>
      </c>
      <c r="P21" s="61"/>
      <c r="Q21" s="21">
        <v>2.6731175531000003E-3</v>
      </c>
      <c r="R21" s="21">
        <v>9.9378818849999995E-3</v>
      </c>
      <c r="S21" s="21">
        <v>5.4509866807999997E-2</v>
      </c>
      <c r="T21" s="61"/>
      <c r="U21" s="65">
        <v>433.54722267</v>
      </c>
      <c r="V21" s="21">
        <v>2.49E-3</v>
      </c>
      <c r="W21"/>
      <c r="X21" s="65">
        <v>178661.28279999999</v>
      </c>
      <c r="Y21" s="65">
        <v>161871.34758999999</v>
      </c>
      <c r="Z21" s="56">
        <v>1.1037239478139567</v>
      </c>
      <c r="AA21"/>
      <c r="AB21" s="57">
        <v>0.26787311000000003</v>
      </c>
      <c r="AC21" s="23">
        <v>3.2112660539460547E-2</v>
      </c>
      <c r="AD21" s="23" t="s">
        <v>164</v>
      </c>
      <c r="AE21" s="66">
        <v>43951</v>
      </c>
    </row>
    <row r="22" spans="1:31" s="5" customFormat="1" ht="15" customHeight="1" x14ac:dyDescent="0.25">
      <c r="A22" s="18"/>
      <c r="B22" s="20" t="s">
        <v>67</v>
      </c>
      <c r="C22" s="19" t="s">
        <v>260</v>
      </c>
      <c r="D22" s="19" t="s">
        <v>239</v>
      </c>
      <c r="E22" s="19" t="s">
        <v>225</v>
      </c>
      <c r="F22" s="19" t="s">
        <v>261</v>
      </c>
      <c r="G22" s="19" t="s">
        <v>262</v>
      </c>
      <c r="H22" s="21">
        <v>3.7499999999999999E-3</v>
      </c>
      <c r="I22"/>
      <c r="J22" s="22">
        <v>321</v>
      </c>
      <c r="K22"/>
      <c r="L22" s="23">
        <v>-5.0699389840000005E-2</v>
      </c>
      <c r="M22" s="23">
        <v>-0.26740740336000002</v>
      </c>
      <c r="N22" s="63">
        <v>-0.25374829107000002</v>
      </c>
      <c r="O22" s="63">
        <v>-6.7444963016999995E-2</v>
      </c>
      <c r="P22" s="61"/>
      <c r="Q22" s="21">
        <v>5.5882352941E-3</v>
      </c>
      <c r="R22" s="21">
        <v>1.3932584269999999E-2</v>
      </c>
      <c r="S22" s="21">
        <v>6.6930101918000001E-2</v>
      </c>
      <c r="T22" s="61"/>
      <c r="U22" s="65">
        <v>28.341006</v>
      </c>
      <c r="V22" s="21" t="s">
        <v>397</v>
      </c>
      <c r="W22"/>
      <c r="X22" s="65">
        <v>62595</v>
      </c>
      <c r="Y22" s="65">
        <v>77003.548439999999</v>
      </c>
      <c r="Z22" s="56">
        <v>0.81288461724297134</v>
      </c>
      <c r="AA22"/>
      <c r="AB22" s="57">
        <v>1.9</v>
      </c>
      <c r="AC22" s="23">
        <v>7.1028037383177561E-2</v>
      </c>
      <c r="AD22" s="23" t="s">
        <v>168</v>
      </c>
      <c r="AE22" s="66">
        <v>43934</v>
      </c>
    </row>
    <row r="23" spans="1:31" s="5" customFormat="1" ht="15" customHeight="1" x14ac:dyDescent="0.25">
      <c r="A23" s="18"/>
      <c r="B23" s="20" t="s">
        <v>204</v>
      </c>
      <c r="C23" s="19" t="s">
        <v>263</v>
      </c>
      <c r="D23" s="19" t="s">
        <v>239</v>
      </c>
      <c r="E23" s="19" t="s">
        <v>225</v>
      </c>
      <c r="F23" s="19" t="s">
        <v>232</v>
      </c>
      <c r="G23" s="19" t="s">
        <v>232</v>
      </c>
      <c r="H23" s="21">
        <v>6.3E-3</v>
      </c>
      <c r="I23"/>
      <c r="J23" s="22">
        <v>201.5</v>
      </c>
      <c r="K23"/>
      <c r="L23" s="23">
        <v>4.8250837360999999E-2</v>
      </c>
      <c r="M23" s="23">
        <v>-5.4114514412999998E-2</v>
      </c>
      <c r="N23" s="63">
        <v>-7.7560756494999994E-2</v>
      </c>
      <c r="O23" s="63">
        <v>0.15952835645999999</v>
      </c>
      <c r="P23" s="61"/>
      <c r="Q23" s="21">
        <v>4.6094882950000002E-3</v>
      </c>
      <c r="R23" s="21">
        <v>1.2366836498E-2</v>
      </c>
      <c r="S23" s="21">
        <v>5.6677951294000002E-2</v>
      </c>
      <c r="T23" s="61"/>
      <c r="U23" s="65">
        <v>479.49821233</v>
      </c>
      <c r="V23" s="21">
        <v>4.6100000000000004E-3</v>
      </c>
      <c r="W23"/>
      <c r="X23" s="65">
        <v>332475</v>
      </c>
      <c r="Y23" s="65">
        <v>335683.69081</v>
      </c>
      <c r="Z23" s="56">
        <v>0.99044132646939897</v>
      </c>
      <c r="AA23"/>
      <c r="AB23" s="57">
        <v>0.89</v>
      </c>
      <c r="AC23" s="23">
        <v>5.3002481389578165E-2</v>
      </c>
      <c r="AD23" s="23" t="s">
        <v>164</v>
      </c>
      <c r="AE23" s="66">
        <v>43951</v>
      </c>
    </row>
    <row r="24" spans="1:31" s="5" customFormat="1" ht="15" customHeight="1" x14ac:dyDescent="0.25">
      <c r="A24" s="18"/>
      <c r="B24" s="20" t="s">
        <v>213</v>
      </c>
      <c r="C24" s="19" t="s">
        <v>264</v>
      </c>
      <c r="D24" s="19" t="s">
        <v>206</v>
      </c>
      <c r="E24" s="19" t="s">
        <v>225</v>
      </c>
      <c r="F24" s="19" t="s">
        <v>221</v>
      </c>
      <c r="G24" s="19" t="s">
        <v>218</v>
      </c>
      <c r="H24" s="21">
        <v>0</v>
      </c>
      <c r="I24"/>
      <c r="J24" s="22">
        <v>51.6</v>
      </c>
      <c r="K24"/>
      <c r="L24" s="23">
        <v>1.8848475575999998E-2</v>
      </c>
      <c r="M24" s="23">
        <v>-0.23418551100999999</v>
      </c>
      <c r="N24" s="63">
        <v>-0.26110740270999999</v>
      </c>
      <c r="O24" s="63" t="s">
        <v>397</v>
      </c>
      <c r="P24" s="61"/>
      <c r="Q24" s="21">
        <v>6.8627450980000004E-3</v>
      </c>
      <c r="R24" s="21">
        <v>1.5866084425E-2</v>
      </c>
      <c r="S24" s="21" t="s">
        <v>397</v>
      </c>
      <c r="T24" s="61"/>
      <c r="U24" s="65">
        <v>2832.5115897000001</v>
      </c>
      <c r="V24" s="21">
        <v>7.0299999999999998E-3</v>
      </c>
      <c r="W24"/>
      <c r="X24" s="65">
        <v>513044.66159999999</v>
      </c>
      <c r="Y24" s="65">
        <v>603327.72331999999</v>
      </c>
      <c r="Z24" s="56">
        <v>0.85035817478568843</v>
      </c>
      <c r="AA24"/>
      <c r="AB24" s="57">
        <v>0.35</v>
      </c>
      <c r="AC24" s="23">
        <v>8.139534883720928E-2</v>
      </c>
      <c r="AD24" s="23" t="s">
        <v>164</v>
      </c>
      <c r="AE24" s="66">
        <v>43951</v>
      </c>
    </row>
    <row r="25" spans="1:31" s="5" customFormat="1" ht="15" customHeight="1" x14ac:dyDescent="0.25">
      <c r="A25" s="18"/>
      <c r="B25" s="20" t="s">
        <v>214</v>
      </c>
      <c r="C25" s="19" t="s">
        <v>265</v>
      </c>
      <c r="D25" s="19" t="s">
        <v>206</v>
      </c>
      <c r="E25" s="19" t="s">
        <v>228</v>
      </c>
      <c r="F25" s="19" t="s">
        <v>222</v>
      </c>
      <c r="G25" s="19" t="s">
        <v>219</v>
      </c>
      <c r="H25" s="21">
        <v>0</v>
      </c>
      <c r="I25"/>
      <c r="J25" s="22">
        <v>78.3</v>
      </c>
      <c r="K25"/>
      <c r="L25" s="23">
        <v>6.9672131149000005E-2</v>
      </c>
      <c r="M25" s="23">
        <v>-0.26109504291000002</v>
      </c>
      <c r="N25" s="63">
        <v>-0.35927337876999998</v>
      </c>
      <c r="O25" s="63" t="s">
        <v>397</v>
      </c>
      <c r="P25" s="61"/>
      <c r="Q25" s="21">
        <v>0</v>
      </c>
      <c r="R25" s="21">
        <v>4.1555347303E-3</v>
      </c>
      <c r="S25" s="21" t="s">
        <v>397</v>
      </c>
      <c r="T25" s="61"/>
      <c r="U25" s="65">
        <v>1980.0575947</v>
      </c>
      <c r="V25" s="21">
        <v>5.3800000000000002E-3</v>
      </c>
      <c r="W25"/>
      <c r="X25" s="65">
        <v>394632</v>
      </c>
      <c r="Y25" s="65">
        <v>483358.71169000003</v>
      </c>
      <c r="Z25" s="56">
        <v>0.81643713138058738</v>
      </c>
      <c r="AA25"/>
      <c r="AB25" s="57">
        <v>0</v>
      </c>
      <c r="AC25" s="23">
        <v>0</v>
      </c>
      <c r="AD25" s="23" t="s">
        <v>164</v>
      </c>
      <c r="AE25" s="66">
        <v>43928</v>
      </c>
    </row>
    <row r="26" spans="1:31" s="5" customFormat="1" ht="15" customHeight="1" x14ac:dyDescent="0.25">
      <c r="A26" s="18"/>
      <c r="B26" s="20" t="s">
        <v>215</v>
      </c>
      <c r="C26" s="19" t="s">
        <v>266</v>
      </c>
      <c r="D26" s="19" t="s">
        <v>206</v>
      </c>
      <c r="E26" s="19" t="s">
        <v>225</v>
      </c>
      <c r="F26" s="19" t="s">
        <v>223</v>
      </c>
      <c r="G26" s="19" t="s">
        <v>220</v>
      </c>
      <c r="H26" s="21">
        <v>0</v>
      </c>
      <c r="I26"/>
      <c r="J26" s="22">
        <v>77</v>
      </c>
      <c r="K26"/>
      <c r="L26" s="23">
        <v>-6.3001727475999999E-3</v>
      </c>
      <c r="M26" s="23">
        <v>-0.26461264032999998</v>
      </c>
      <c r="N26" s="63">
        <v>-0.33944181946000002</v>
      </c>
      <c r="O26" s="63" t="s">
        <v>397</v>
      </c>
      <c r="P26" s="61"/>
      <c r="Q26" s="21">
        <v>6.4102564103000002E-3</v>
      </c>
      <c r="R26" s="21">
        <v>1.4258911819999999E-2</v>
      </c>
      <c r="S26" s="21" t="s">
        <v>397</v>
      </c>
      <c r="T26" s="61"/>
      <c r="U26" s="65">
        <v>1525.794656</v>
      </c>
      <c r="V26" s="21">
        <v>4.5399999999999998E-3</v>
      </c>
      <c r="W26"/>
      <c r="X26" s="65">
        <v>332640</v>
      </c>
      <c r="Y26" s="65">
        <v>414451.78333000001</v>
      </c>
      <c r="Z26" s="56">
        <v>0.80260240968764562</v>
      </c>
      <c r="AA26"/>
      <c r="AB26" s="57">
        <v>0.5</v>
      </c>
      <c r="AC26" s="23">
        <v>7.792207792207792E-2</v>
      </c>
      <c r="AD26" s="23" t="s">
        <v>164</v>
      </c>
      <c r="AE26" s="66">
        <v>43951</v>
      </c>
    </row>
    <row r="27" spans="1:31" s="5" customFormat="1" ht="15" customHeight="1" x14ac:dyDescent="0.25">
      <c r="A27" s="18"/>
      <c r="B27" s="20" t="s">
        <v>216</v>
      </c>
      <c r="C27" s="19" t="s">
        <v>267</v>
      </c>
      <c r="D27" s="19" t="s">
        <v>206</v>
      </c>
      <c r="E27" s="19" t="s">
        <v>268</v>
      </c>
      <c r="F27" s="19" t="s">
        <v>223</v>
      </c>
      <c r="G27" s="19" t="s">
        <v>220</v>
      </c>
      <c r="H27" s="21">
        <v>0</v>
      </c>
      <c r="I27"/>
      <c r="J27" s="22">
        <v>83.3</v>
      </c>
      <c r="K27"/>
      <c r="L27" s="23">
        <v>4.2328131178000002E-2</v>
      </c>
      <c r="M27" s="23">
        <v>-0.17812232676</v>
      </c>
      <c r="N27" s="63">
        <v>-0.17536466132</v>
      </c>
      <c r="O27" s="63" t="s">
        <v>397</v>
      </c>
      <c r="P27" s="61"/>
      <c r="Q27" s="21">
        <v>7.0842654734999998E-3</v>
      </c>
      <c r="R27" s="21">
        <v>1.768286791E-2</v>
      </c>
      <c r="S27" s="21" t="s">
        <v>397</v>
      </c>
      <c r="T27" s="61"/>
      <c r="U27" s="65">
        <v>2426.3778358</v>
      </c>
      <c r="V27" s="21">
        <v>7.5300000000000002E-3</v>
      </c>
      <c r="W27"/>
      <c r="X27" s="65">
        <v>547032.01630000002</v>
      </c>
      <c r="Y27" s="65">
        <v>622613.56741999998</v>
      </c>
      <c r="Z27" s="56">
        <v>0.87860600045515158</v>
      </c>
      <c r="AA27"/>
      <c r="AB27" s="57">
        <v>0.56999999999999995</v>
      </c>
      <c r="AC27" s="23">
        <v>8.2112845138055224E-2</v>
      </c>
      <c r="AD27" s="23" t="s">
        <v>164</v>
      </c>
      <c r="AE27" s="66">
        <v>43951</v>
      </c>
    </row>
    <row r="28" spans="1:31" s="5" customFormat="1" ht="15" customHeight="1" x14ac:dyDescent="0.25">
      <c r="A28" s="18"/>
      <c r="B28" s="20" t="s">
        <v>217</v>
      </c>
      <c r="C28" s="19" t="s">
        <v>269</v>
      </c>
      <c r="D28" s="19" t="s">
        <v>206</v>
      </c>
      <c r="E28" s="19" t="s">
        <v>228</v>
      </c>
      <c r="F28" s="19" t="s">
        <v>221</v>
      </c>
      <c r="G28" s="19" t="s">
        <v>270</v>
      </c>
      <c r="H28" s="21">
        <v>1.1200000000000002E-2</v>
      </c>
      <c r="I28"/>
      <c r="J28" s="22">
        <v>77.349999999999994</v>
      </c>
      <c r="K28"/>
      <c r="L28" s="23">
        <v>1.5091863516999999E-2</v>
      </c>
      <c r="M28" s="23">
        <v>-0.13850691572000001</v>
      </c>
      <c r="N28" s="63">
        <v>-0.18517173931999997</v>
      </c>
      <c r="O28" s="63" t="s">
        <v>397</v>
      </c>
      <c r="P28" s="61"/>
      <c r="Q28" s="21">
        <v>0</v>
      </c>
      <c r="R28" s="21">
        <v>1.5075731356999999E-2</v>
      </c>
      <c r="S28" s="21">
        <v>5.3830108045999997E-2</v>
      </c>
      <c r="T28" s="61"/>
      <c r="U28" s="65">
        <v>2051.6308927</v>
      </c>
      <c r="V28" s="21" t="s">
        <v>397</v>
      </c>
      <c r="W28"/>
      <c r="X28" s="65">
        <v>661552.26841000002</v>
      </c>
      <c r="Y28" s="65">
        <v>711456.52983000001</v>
      </c>
      <c r="Z28" s="56">
        <v>0.92985620438127903</v>
      </c>
      <c r="AA28"/>
      <c r="AB28" s="57">
        <v>0</v>
      </c>
      <c r="AC28" s="23">
        <v>0</v>
      </c>
      <c r="AD28" s="23" t="s">
        <v>164</v>
      </c>
      <c r="AE28" s="66">
        <v>43928</v>
      </c>
    </row>
    <row r="29" spans="1:31" s="5" customFormat="1" ht="15" customHeight="1" x14ac:dyDescent="0.25">
      <c r="A29" s="18"/>
      <c r="B29" s="20" t="s">
        <v>68</v>
      </c>
      <c r="C29" s="19" t="s">
        <v>271</v>
      </c>
      <c r="D29" s="19" t="s">
        <v>239</v>
      </c>
      <c r="E29" s="19" t="s">
        <v>225</v>
      </c>
      <c r="F29" s="19" t="s">
        <v>222</v>
      </c>
      <c r="G29" s="19" t="s">
        <v>226</v>
      </c>
      <c r="H29" s="21">
        <v>2.5999999999999999E-3</v>
      </c>
      <c r="I29"/>
      <c r="J29" s="22">
        <v>3049.83</v>
      </c>
      <c r="K29"/>
      <c r="L29" s="23">
        <v>0.17572893997000003</v>
      </c>
      <c r="M29" s="23">
        <v>7.6412836025999992E-2</v>
      </c>
      <c r="N29" s="63">
        <v>-0.15033885039</v>
      </c>
      <c r="O29" s="63">
        <v>0.38825024347000003</v>
      </c>
      <c r="P29" s="61"/>
      <c r="Q29" s="21">
        <v>1.14849735E-2</v>
      </c>
      <c r="R29" s="21">
        <v>3.0165728556000002E-2</v>
      </c>
      <c r="S29" s="21">
        <v>0.142189962</v>
      </c>
      <c r="T29" s="61"/>
      <c r="U29" s="65">
        <v>294.15610299999997</v>
      </c>
      <c r="V29" s="21">
        <v>4.3800000000000002E-3</v>
      </c>
      <c r="W29"/>
      <c r="X29" s="65">
        <v>319622.18400000001</v>
      </c>
      <c r="Y29" s="65">
        <v>364424.10768000002</v>
      </c>
      <c r="Z29" s="56">
        <v>0.87706103208918196</v>
      </c>
      <c r="AA29"/>
      <c r="AB29" s="57">
        <v>30.090745419000001</v>
      </c>
      <c r="AC29" s="23">
        <v>0.11839641718653171</v>
      </c>
      <c r="AD29" s="23" t="s">
        <v>164</v>
      </c>
      <c r="AE29" s="66">
        <v>43951</v>
      </c>
    </row>
    <row r="30" spans="1:31" s="5" customFormat="1" ht="15" customHeight="1" x14ac:dyDescent="0.25">
      <c r="A30" s="18"/>
      <c r="B30" s="20" t="s">
        <v>69</v>
      </c>
      <c r="C30" s="19" t="s">
        <v>272</v>
      </c>
      <c r="D30" s="19" t="s">
        <v>239</v>
      </c>
      <c r="E30" s="19" t="s">
        <v>240</v>
      </c>
      <c r="F30" s="19" t="s">
        <v>241</v>
      </c>
      <c r="G30" s="19" t="s">
        <v>241</v>
      </c>
      <c r="H30" s="21">
        <v>6.0000000000000001E-3</v>
      </c>
      <c r="I30"/>
      <c r="J30" s="22">
        <v>139.15</v>
      </c>
      <c r="K30"/>
      <c r="L30" s="23">
        <v>0.10299605211</v>
      </c>
      <c r="M30" s="23">
        <v>-4.3528792239999996E-2</v>
      </c>
      <c r="N30" s="63">
        <v>2.8166876735000002E-2</v>
      </c>
      <c r="O30" s="63">
        <v>0.13537317425000001</v>
      </c>
      <c r="P30" s="61"/>
      <c r="Q30" s="21">
        <v>7.2440944881999999E-3</v>
      </c>
      <c r="R30" s="21">
        <v>1.8589614062999998E-2</v>
      </c>
      <c r="S30" s="21">
        <v>8.3947368421000007E-2</v>
      </c>
      <c r="T30" s="61"/>
      <c r="U30" s="65">
        <v>236.45488066999999</v>
      </c>
      <c r="V30" s="21">
        <v>3.0200000000000001E-3</v>
      </c>
      <c r="W30"/>
      <c r="X30" s="65">
        <v>221248.5</v>
      </c>
      <c r="Y30" s="65">
        <v>175686.81262000001</v>
      </c>
      <c r="Z30" s="56">
        <v>1.2593347030465352</v>
      </c>
      <c r="AA30"/>
      <c r="AB30" s="57">
        <v>0.92</v>
      </c>
      <c r="AC30" s="23">
        <v>7.9338842975206617E-2</v>
      </c>
      <c r="AD30" s="23" t="s">
        <v>164</v>
      </c>
      <c r="AE30" s="66">
        <v>43951</v>
      </c>
    </row>
    <row r="31" spans="1:31" s="5" customFormat="1" ht="15" customHeight="1" x14ac:dyDescent="0.25">
      <c r="A31" s="18"/>
      <c r="B31" s="20" t="s">
        <v>70</v>
      </c>
      <c r="C31" s="19" t="s">
        <v>273</v>
      </c>
      <c r="D31" s="19" t="s">
        <v>239</v>
      </c>
      <c r="E31" s="19" t="s">
        <v>225</v>
      </c>
      <c r="F31" s="19" t="s">
        <v>234</v>
      </c>
      <c r="G31" s="19" t="s">
        <v>234</v>
      </c>
      <c r="H31" s="21">
        <v>3.0000000000000001E-3</v>
      </c>
      <c r="I31"/>
      <c r="J31" s="22">
        <v>1209</v>
      </c>
      <c r="K31"/>
      <c r="L31" s="23">
        <v>0.15954044927</v>
      </c>
      <c r="M31" s="23">
        <v>-5.5773037542999997E-2</v>
      </c>
      <c r="N31" s="63">
        <v>-9.6112781277000001E-2</v>
      </c>
      <c r="O31" s="63">
        <v>9.4657075760999992E-2</v>
      </c>
      <c r="P31" s="61"/>
      <c r="Q31" s="21">
        <v>8.0952380952000001E-3</v>
      </c>
      <c r="R31" s="21">
        <v>1.9480519481000002E-2</v>
      </c>
      <c r="S31" s="21">
        <v>8.5000000000000006E-2</v>
      </c>
      <c r="T31" s="61"/>
      <c r="U31" s="65">
        <v>155.73887099999999</v>
      </c>
      <c r="V31" s="21">
        <v>1.6900000000000001E-3</v>
      </c>
      <c r="W31"/>
      <c r="X31" s="65">
        <v>122911.776</v>
      </c>
      <c r="Y31" s="65">
        <v>130507.76899</v>
      </c>
      <c r="Z31" s="56">
        <v>0.94179662215678495</v>
      </c>
      <c r="AA31"/>
      <c r="AB31" s="57">
        <v>8.5</v>
      </c>
      <c r="AC31" s="23">
        <v>8.4367245657568243E-2</v>
      </c>
      <c r="AD31" s="23" t="s">
        <v>165</v>
      </c>
      <c r="AE31" s="66">
        <v>43958</v>
      </c>
    </row>
    <row r="32" spans="1:31" s="5" customFormat="1" ht="15" customHeight="1" x14ac:dyDescent="0.25">
      <c r="A32" s="18"/>
      <c r="B32" s="20" t="s">
        <v>71</v>
      </c>
      <c r="C32" s="19" t="s">
        <v>274</v>
      </c>
      <c r="D32" s="19" t="s">
        <v>239</v>
      </c>
      <c r="E32" s="19" t="s">
        <v>225</v>
      </c>
      <c r="F32" s="19" t="s">
        <v>275</v>
      </c>
      <c r="G32" s="19" t="s">
        <v>226</v>
      </c>
      <c r="H32" s="21">
        <v>1.3999999999999999E-2</v>
      </c>
      <c r="I32"/>
      <c r="J32" s="22">
        <v>1296.99</v>
      </c>
      <c r="K32"/>
      <c r="L32" s="23">
        <v>-6.1379310346000001E-3</v>
      </c>
      <c r="M32" s="23">
        <v>-0.35951111111</v>
      </c>
      <c r="N32" s="63">
        <v>-0.36685867708000003</v>
      </c>
      <c r="O32" s="63">
        <v>-0.10897761777999999</v>
      </c>
      <c r="P32" s="61"/>
      <c r="Q32" s="21">
        <v>0</v>
      </c>
      <c r="R32" s="21">
        <v>0</v>
      </c>
      <c r="S32" s="21">
        <v>0</v>
      </c>
      <c r="T32" s="61"/>
      <c r="U32" s="65">
        <v>206.86392383</v>
      </c>
      <c r="V32" s="21">
        <v>1.9E-3</v>
      </c>
      <c r="W32"/>
      <c r="X32" s="65">
        <v>144195.45723</v>
      </c>
      <c r="Y32" s="65">
        <v>220815.60133</v>
      </c>
      <c r="Z32" s="56">
        <v>0.65301299528426759</v>
      </c>
      <c r="AA32"/>
      <c r="AB32" s="57">
        <v>0</v>
      </c>
      <c r="AC32" s="23">
        <v>0</v>
      </c>
      <c r="AD32" s="23" t="s">
        <v>164</v>
      </c>
      <c r="AE32" s="66">
        <v>42825</v>
      </c>
    </row>
    <row r="33" spans="1:31" s="5" customFormat="1" ht="15" customHeight="1" x14ac:dyDescent="0.25">
      <c r="A33" s="18"/>
      <c r="B33" s="20" t="s">
        <v>72</v>
      </c>
      <c r="C33" s="19" t="s">
        <v>276</v>
      </c>
      <c r="D33" s="19" t="s">
        <v>239</v>
      </c>
      <c r="E33" s="19" t="s">
        <v>225</v>
      </c>
      <c r="F33" s="19" t="s">
        <v>222</v>
      </c>
      <c r="G33" s="19" t="s">
        <v>226</v>
      </c>
      <c r="H33" s="21">
        <v>3.0000000000000001E-3</v>
      </c>
      <c r="I33"/>
      <c r="J33" s="22">
        <v>70.010000000000005</v>
      </c>
      <c r="K33"/>
      <c r="L33" s="23">
        <v>0.12015464562</v>
      </c>
      <c r="M33" s="23">
        <v>-0.20203088968999999</v>
      </c>
      <c r="N33" s="63">
        <v>-0.25235615936</v>
      </c>
      <c r="O33" s="63">
        <v>-6.0972578814999998E-2</v>
      </c>
      <c r="P33" s="61"/>
      <c r="Q33" s="21">
        <v>8.5612710634999992E-3</v>
      </c>
      <c r="R33" s="21">
        <v>9.3219328603999993E-3</v>
      </c>
      <c r="S33" s="21">
        <v>3.2923020168999999E-2</v>
      </c>
      <c r="T33" s="61"/>
      <c r="U33" s="65">
        <v>69.232430332999996</v>
      </c>
      <c r="V33" s="21">
        <v>3.2100000000000002E-3</v>
      </c>
      <c r="W33"/>
      <c r="X33" s="65">
        <v>206476.85248</v>
      </c>
      <c r="Y33" s="65">
        <v>281945.33545999997</v>
      </c>
      <c r="Z33" s="56">
        <v>0.7323293791795793</v>
      </c>
      <c r="AA33"/>
      <c r="AB33" s="57">
        <v>0.53936007699999999</v>
      </c>
      <c r="AC33" s="23">
        <v>9.2448520554206534E-2</v>
      </c>
      <c r="AD33" s="23" t="s">
        <v>164</v>
      </c>
      <c r="AE33" s="66">
        <v>43943</v>
      </c>
    </row>
    <row r="34" spans="1:31" s="5" customFormat="1" ht="15" customHeight="1" x14ac:dyDescent="0.25">
      <c r="A34" s="18"/>
      <c r="B34" s="20" t="s">
        <v>73</v>
      </c>
      <c r="C34" s="19" t="s">
        <v>277</v>
      </c>
      <c r="D34" s="19" t="s">
        <v>239</v>
      </c>
      <c r="E34" s="19" t="s">
        <v>225</v>
      </c>
      <c r="F34" s="19" t="s">
        <v>234</v>
      </c>
      <c r="G34" s="19" t="s">
        <v>234</v>
      </c>
      <c r="H34" s="21">
        <v>2.5000000000000001E-3</v>
      </c>
      <c r="I34"/>
      <c r="J34" s="22">
        <v>143.94</v>
      </c>
      <c r="K34"/>
      <c r="L34" s="23">
        <v>1.0265252571000002E-2</v>
      </c>
      <c r="M34" s="23">
        <v>-0.10409032546000001</v>
      </c>
      <c r="N34" s="63">
        <v>-0.21897562816000002</v>
      </c>
      <c r="O34" s="63">
        <v>3.4107015348000001E-2</v>
      </c>
      <c r="P34" s="61"/>
      <c r="Q34" s="21">
        <v>4.3326345212999998E-3</v>
      </c>
      <c r="R34" s="21">
        <v>1.1433489057999999E-2</v>
      </c>
      <c r="S34" s="21">
        <v>5.2883301448999998E-2</v>
      </c>
      <c r="T34" s="61"/>
      <c r="U34" s="65">
        <v>210.15145533</v>
      </c>
      <c r="V34" s="21">
        <v>1.7799999999999999E-3</v>
      </c>
      <c r="W34"/>
      <c r="X34" s="65">
        <v>131129.34</v>
      </c>
      <c r="Y34" s="65">
        <v>140483.56724</v>
      </c>
      <c r="Z34" s="56">
        <v>0.93341408234587764</v>
      </c>
      <c r="AA34"/>
      <c r="AB34" s="57">
        <v>0.62</v>
      </c>
      <c r="AC34" s="23">
        <v>5.1688203418090869E-2</v>
      </c>
      <c r="AD34" s="23" t="s">
        <v>165</v>
      </c>
      <c r="AE34" s="66">
        <v>43958</v>
      </c>
    </row>
    <row r="35" spans="1:31" s="5" customFormat="1" ht="15" customHeight="1" x14ac:dyDescent="0.25">
      <c r="A35" s="18"/>
      <c r="B35" s="20" t="s">
        <v>74</v>
      </c>
      <c r="C35" s="19" t="s">
        <v>278</v>
      </c>
      <c r="D35" s="19" t="s">
        <v>239</v>
      </c>
      <c r="E35" s="19" t="s">
        <v>225</v>
      </c>
      <c r="F35" s="19" t="s">
        <v>222</v>
      </c>
      <c r="G35" s="19" t="s">
        <v>226</v>
      </c>
      <c r="H35" s="21">
        <v>1.2500000000000001E-2</v>
      </c>
      <c r="I35"/>
      <c r="J35" s="22">
        <v>200</v>
      </c>
      <c r="K35"/>
      <c r="L35" s="23">
        <v>-8.9269625440999995E-3</v>
      </c>
      <c r="M35" s="23">
        <v>-0.12465141840999999</v>
      </c>
      <c r="N35" s="63">
        <v>-0.10610282186999999</v>
      </c>
      <c r="O35" s="63">
        <v>9.4748841442000006E-2</v>
      </c>
      <c r="P35" s="61"/>
      <c r="Q35" s="21">
        <v>9.9009900990000002E-4</v>
      </c>
      <c r="R35" s="21">
        <v>6.6406845086999997E-3</v>
      </c>
      <c r="S35" s="21">
        <v>4.3411507413999996E-2</v>
      </c>
      <c r="T35" s="61"/>
      <c r="U35" s="65">
        <v>226.24280150000001</v>
      </c>
      <c r="V35" s="21" t="s">
        <v>397</v>
      </c>
      <c r="W35"/>
      <c r="X35" s="65">
        <v>787112.4</v>
      </c>
      <c r="Y35" s="65">
        <v>872415.01390999998</v>
      </c>
      <c r="Z35" s="56">
        <v>0.90222243708565986</v>
      </c>
      <c r="AA35"/>
      <c r="AB35" s="57">
        <v>0.2</v>
      </c>
      <c r="AC35" s="23">
        <v>1.2000000000000002E-2</v>
      </c>
      <c r="AD35" s="23" t="s">
        <v>174</v>
      </c>
      <c r="AE35" s="66">
        <v>43934</v>
      </c>
    </row>
    <row r="36" spans="1:31" s="5" customFormat="1" ht="15" customHeight="1" x14ac:dyDescent="0.25">
      <c r="A36" s="18"/>
      <c r="B36" s="20" t="s">
        <v>75</v>
      </c>
      <c r="C36" s="19" t="s">
        <v>279</v>
      </c>
      <c r="D36" s="19" t="s">
        <v>239</v>
      </c>
      <c r="E36" s="19" t="s">
        <v>225</v>
      </c>
      <c r="F36" s="19" t="s">
        <v>280</v>
      </c>
      <c r="G36" s="19" t="s">
        <v>280</v>
      </c>
      <c r="H36" s="21">
        <v>1.4999999999999999E-2</v>
      </c>
      <c r="I36"/>
      <c r="J36" s="22">
        <v>331.43</v>
      </c>
      <c r="K36"/>
      <c r="L36" s="23">
        <v>5.4181059626000005E-2</v>
      </c>
      <c r="M36" s="23">
        <v>-0.15963258330999999</v>
      </c>
      <c r="N36" s="63">
        <v>-0.16608129738999999</v>
      </c>
      <c r="O36" s="63">
        <v>-1.7806109050000001E-2</v>
      </c>
      <c r="P36" s="61"/>
      <c r="Q36" s="21">
        <v>5.2213537546000003E-3</v>
      </c>
      <c r="R36" s="21">
        <v>1.225E-2</v>
      </c>
      <c r="S36" s="21">
        <v>6.2430167597999998E-2</v>
      </c>
      <c r="T36" s="61"/>
      <c r="U36" s="65">
        <v>28.0209765</v>
      </c>
      <c r="V36" s="21">
        <v>3.4699999999999996E-3</v>
      </c>
      <c r="W36"/>
      <c r="X36" s="65">
        <v>248572.5</v>
      </c>
      <c r="Y36" s="65">
        <v>310737.30667000002</v>
      </c>
      <c r="Z36" s="56">
        <v>0.7999441800658379</v>
      </c>
      <c r="AA36"/>
      <c r="AB36" s="57">
        <v>1.65</v>
      </c>
      <c r="AC36" s="23">
        <v>5.9741121805509452E-2</v>
      </c>
      <c r="AD36" s="23" t="s">
        <v>164</v>
      </c>
      <c r="AE36" s="66">
        <v>43951</v>
      </c>
    </row>
    <row r="37" spans="1:31" s="5" customFormat="1" ht="15" customHeight="1" x14ac:dyDescent="0.25">
      <c r="A37" s="18"/>
      <c r="B37" s="20" t="s">
        <v>76</v>
      </c>
      <c r="C37" s="19" t="s">
        <v>281</v>
      </c>
      <c r="D37" s="19" t="s">
        <v>239</v>
      </c>
      <c r="E37" s="19" t="s">
        <v>225</v>
      </c>
      <c r="F37" s="19" t="s">
        <v>222</v>
      </c>
      <c r="G37" s="19" t="s">
        <v>282</v>
      </c>
      <c r="H37" s="21">
        <v>4.0000000000000001E-3</v>
      </c>
      <c r="I37"/>
      <c r="J37" s="22">
        <v>89</v>
      </c>
      <c r="K37"/>
      <c r="L37" s="23">
        <v>9.8765432097999997E-2</v>
      </c>
      <c r="M37" s="23">
        <v>-0.14459489869</v>
      </c>
      <c r="N37" s="63">
        <v>-0.11608499227999999</v>
      </c>
      <c r="O37" s="63">
        <v>0.17870570751999998</v>
      </c>
      <c r="P37" s="61"/>
      <c r="Q37" s="21">
        <v>0</v>
      </c>
      <c r="R37" s="21">
        <v>1.5105453164000001E-2</v>
      </c>
      <c r="S37" s="21">
        <v>6.6599923899999997E-2</v>
      </c>
      <c r="T37" s="61"/>
      <c r="U37" s="65">
        <v>50.668116832999999</v>
      </c>
      <c r="V37" s="21">
        <v>1.2099999999999999E-3</v>
      </c>
      <c r="W37"/>
      <c r="X37" s="65">
        <v>88858.044999999998</v>
      </c>
      <c r="Y37" s="65">
        <v>93926.200429999997</v>
      </c>
      <c r="Z37" s="56">
        <v>0.94604108963422695</v>
      </c>
      <c r="AA37"/>
      <c r="AB37" s="57">
        <v>0</v>
      </c>
      <c r="AC37" s="23">
        <v>0</v>
      </c>
      <c r="AD37" s="23" t="s">
        <v>164</v>
      </c>
      <c r="AE37" s="66">
        <v>43928</v>
      </c>
    </row>
    <row r="38" spans="1:31" s="5" customFormat="1" ht="15" customHeight="1" x14ac:dyDescent="0.25">
      <c r="A38" s="18"/>
      <c r="B38" s="20" t="s">
        <v>77</v>
      </c>
      <c r="C38" s="19" t="s">
        <v>283</v>
      </c>
      <c r="D38" s="19" t="s">
        <v>206</v>
      </c>
      <c r="E38" s="19" t="s">
        <v>225</v>
      </c>
      <c r="F38" s="19" t="s">
        <v>258</v>
      </c>
      <c r="G38" s="19" t="s">
        <v>284</v>
      </c>
      <c r="H38" s="21">
        <v>5.0000000000000001E-3</v>
      </c>
      <c r="I38"/>
      <c r="J38" s="22">
        <v>6.8</v>
      </c>
      <c r="K38"/>
      <c r="L38" s="23">
        <v>-0.11802853436999999</v>
      </c>
      <c r="M38" s="23">
        <v>-0.42664418211999999</v>
      </c>
      <c r="N38" s="63">
        <v>-0.61989938512999998</v>
      </c>
      <c r="O38" s="63">
        <v>7.4249605055000001E-2</v>
      </c>
      <c r="P38" s="61"/>
      <c r="Q38" s="21">
        <v>0</v>
      </c>
      <c r="R38" s="21">
        <v>0</v>
      </c>
      <c r="S38" s="21">
        <v>0</v>
      </c>
      <c r="T38" s="61"/>
      <c r="U38" s="65">
        <v>31.248617332999999</v>
      </c>
      <c r="V38" s="21">
        <v>1.7000000000000001E-4</v>
      </c>
      <c r="W38"/>
      <c r="X38" s="65">
        <v>12189.3876</v>
      </c>
      <c r="Y38" s="65">
        <v>26558.88522</v>
      </c>
      <c r="Z38" s="56">
        <v>0.45895704955345262</v>
      </c>
      <c r="AA38"/>
      <c r="AB38" s="57">
        <v>0</v>
      </c>
      <c r="AC38" s="23">
        <v>0</v>
      </c>
      <c r="AD38" s="23" t="s">
        <v>164</v>
      </c>
      <c r="AE38" s="66">
        <v>42551</v>
      </c>
    </row>
    <row r="39" spans="1:31" s="5" customFormat="1" ht="15" customHeight="1" x14ac:dyDescent="0.25">
      <c r="A39" s="18"/>
      <c r="B39" s="20" t="s">
        <v>78</v>
      </c>
      <c r="C39" s="19" t="s">
        <v>285</v>
      </c>
      <c r="D39" s="19" t="s">
        <v>206</v>
      </c>
      <c r="E39" s="19" t="s">
        <v>210</v>
      </c>
      <c r="F39" s="19" t="s">
        <v>286</v>
      </c>
      <c r="G39" s="19" t="s">
        <v>286</v>
      </c>
      <c r="H39" s="21">
        <v>6.0000000000000001E-3</v>
      </c>
      <c r="I39"/>
      <c r="J39" s="22">
        <v>203.51</v>
      </c>
      <c r="K39"/>
      <c r="L39" s="23">
        <v>-1.518653511E-2</v>
      </c>
      <c r="M39" s="23">
        <v>-0.27809999904999999</v>
      </c>
      <c r="N39" s="63">
        <v>-0.30770182820999997</v>
      </c>
      <c r="O39" s="63">
        <v>-0.13060542907</v>
      </c>
      <c r="P39" s="61"/>
      <c r="Q39" s="21">
        <v>1.6909029421999999E-3</v>
      </c>
      <c r="R39" s="21">
        <v>9.299550814200001E-3</v>
      </c>
      <c r="S39" s="21">
        <v>6.2685386592999992E-2</v>
      </c>
      <c r="T39" s="61"/>
      <c r="U39" s="65">
        <v>7972.6326534999998</v>
      </c>
      <c r="V39" s="21">
        <v>2.827E-2</v>
      </c>
      <c r="W39"/>
      <c r="X39" s="65">
        <v>2035100</v>
      </c>
      <c r="Y39" s="65">
        <v>2224704.5351</v>
      </c>
      <c r="Z39" s="56">
        <v>0.91477316106092388</v>
      </c>
      <c r="AA39"/>
      <c r="AB39" s="57">
        <v>0.35</v>
      </c>
      <c r="AC39" s="23">
        <v>2.0637806495995281E-2</v>
      </c>
      <c r="AD39" s="23" t="s">
        <v>164</v>
      </c>
      <c r="AE39" s="66">
        <v>43951</v>
      </c>
    </row>
    <row r="40" spans="1:31" s="5" customFormat="1" ht="15" customHeight="1" x14ac:dyDescent="0.25">
      <c r="A40" s="18"/>
      <c r="B40" s="20" t="s">
        <v>79</v>
      </c>
      <c r="C40" s="19" t="s">
        <v>287</v>
      </c>
      <c r="D40" s="19" t="s">
        <v>239</v>
      </c>
      <c r="E40" s="19" t="s">
        <v>210</v>
      </c>
      <c r="F40" s="19" t="s">
        <v>222</v>
      </c>
      <c r="G40" s="19" t="s">
        <v>0</v>
      </c>
      <c r="H40" s="21">
        <v>2E-3</v>
      </c>
      <c r="I40"/>
      <c r="J40" s="22">
        <v>73.430000000000007</v>
      </c>
      <c r="K40"/>
      <c r="L40" s="23">
        <v>5.9137458533000002E-2</v>
      </c>
      <c r="M40" s="23">
        <v>-0.29073383263000002</v>
      </c>
      <c r="N40" s="63">
        <v>-0.30469801506999999</v>
      </c>
      <c r="O40" s="63">
        <v>-5.9762095255000001E-2</v>
      </c>
      <c r="P40" s="61"/>
      <c r="Q40" s="21">
        <v>0</v>
      </c>
      <c r="R40" s="21">
        <v>1.1659902401E-2</v>
      </c>
      <c r="S40" s="21">
        <v>6.4833915278000004E-2</v>
      </c>
      <c r="T40" s="61"/>
      <c r="U40" s="65">
        <v>234.83346717000001</v>
      </c>
      <c r="V40" s="21">
        <v>2.5600000000000002E-3</v>
      </c>
      <c r="W40"/>
      <c r="X40" s="65">
        <v>185261.54024</v>
      </c>
      <c r="Y40" s="65">
        <v>227507.01050999999</v>
      </c>
      <c r="Z40" s="56">
        <v>0.8143113472622282</v>
      </c>
      <c r="AA40"/>
      <c r="AB40" s="57">
        <v>0</v>
      </c>
      <c r="AC40" s="23">
        <v>0</v>
      </c>
      <c r="AD40" s="23" t="s">
        <v>164</v>
      </c>
      <c r="AE40" s="66">
        <v>43896</v>
      </c>
    </row>
    <row r="41" spans="1:31" s="5" customFormat="1" ht="15" customHeight="1" x14ac:dyDescent="0.25">
      <c r="A41" s="18"/>
      <c r="B41" s="20" t="s">
        <v>80</v>
      </c>
      <c r="C41" s="19" t="s">
        <v>288</v>
      </c>
      <c r="D41" s="19" t="s">
        <v>239</v>
      </c>
      <c r="E41" s="19" t="s">
        <v>210</v>
      </c>
      <c r="F41" s="19" t="s">
        <v>222</v>
      </c>
      <c r="G41" s="19" t="s">
        <v>289</v>
      </c>
      <c r="H41" s="21">
        <v>2.3E-3</v>
      </c>
      <c r="I41"/>
      <c r="J41" s="22">
        <v>2750.01</v>
      </c>
      <c r="K41"/>
      <c r="L41" s="23">
        <v>-1.4333333332999999E-2</v>
      </c>
      <c r="M41" s="23">
        <v>-0.19865178235999997</v>
      </c>
      <c r="N41" s="63">
        <v>-0.28256402999999997</v>
      </c>
      <c r="O41" s="63">
        <v>-5.5784616878000001E-2</v>
      </c>
      <c r="P41" s="61"/>
      <c r="Q41" s="21">
        <v>0</v>
      </c>
      <c r="R41" s="21">
        <v>9.7842388971000008E-3</v>
      </c>
      <c r="S41" s="21">
        <v>5.3336877681999996E-2</v>
      </c>
      <c r="T41" s="61"/>
      <c r="U41" s="65">
        <v>317.02806683</v>
      </c>
      <c r="V41" s="21">
        <v>9.1199999999999996E-3</v>
      </c>
      <c r="W41"/>
      <c r="X41" s="65">
        <v>655814.13477</v>
      </c>
      <c r="Y41" s="65">
        <v>810909.89124999999</v>
      </c>
      <c r="Z41" s="56">
        <v>0.80873860566563904</v>
      </c>
      <c r="AA41"/>
      <c r="AB41" s="57">
        <v>0</v>
      </c>
      <c r="AC41" s="23">
        <v>0</v>
      </c>
      <c r="AD41" s="23" t="s">
        <v>169</v>
      </c>
      <c r="AE41" s="66">
        <v>43921</v>
      </c>
    </row>
    <row r="42" spans="1:31" s="5" customFormat="1" ht="15" customHeight="1" x14ac:dyDescent="0.25">
      <c r="A42" s="18"/>
      <c r="B42" s="20" t="s">
        <v>81</v>
      </c>
      <c r="C42" s="19" t="s">
        <v>290</v>
      </c>
      <c r="D42" s="19" t="s">
        <v>239</v>
      </c>
      <c r="E42" s="19" t="s">
        <v>210</v>
      </c>
      <c r="F42" s="19" t="s">
        <v>286</v>
      </c>
      <c r="G42" s="19" t="s">
        <v>286</v>
      </c>
      <c r="H42" s="21">
        <v>2.5000000000000001E-3</v>
      </c>
      <c r="I42"/>
      <c r="J42" s="22">
        <v>58.66</v>
      </c>
      <c r="K42"/>
      <c r="L42" s="23">
        <v>2.9266051475000002E-2</v>
      </c>
      <c r="M42" s="23">
        <v>-0.25286265325000001</v>
      </c>
      <c r="N42" s="63">
        <v>-0.32577485733000006</v>
      </c>
      <c r="O42" s="63">
        <v>-0.1199564082</v>
      </c>
      <c r="P42" s="61"/>
      <c r="Q42" s="21">
        <v>8.7657784010999992E-4</v>
      </c>
      <c r="R42" s="21">
        <v>6.8268015170999995E-3</v>
      </c>
      <c r="S42" s="21">
        <v>5.3947037767000001E-2</v>
      </c>
      <c r="T42" s="61"/>
      <c r="U42" s="65">
        <v>694.50108282999997</v>
      </c>
      <c r="V42" s="21">
        <v>2.32E-3</v>
      </c>
      <c r="W42"/>
      <c r="X42" s="65">
        <v>167181</v>
      </c>
      <c r="Y42" s="65">
        <v>279897.02169000002</v>
      </c>
      <c r="Z42" s="56">
        <v>0.59729467284279048</v>
      </c>
      <c r="AA42"/>
      <c r="AB42" s="57">
        <v>0.05</v>
      </c>
      <c r="AC42" s="23">
        <v>1.0228435049437438E-2</v>
      </c>
      <c r="AD42" s="23" t="s">
        <v>164</v>
      </c>
      <c r="AE42" s="66">
        <v>43951</v>
      </c>
    </row>
    <row r="43" spans="1:31" s="5" customFormat="1" ht="15" customHeight="1" x14ac:dyDescent="0.25">
      <c r="A43" s="18"/>
      <c r="B43" s="20" t="s">
        <v>82</v>
      </c>
      <c r="C43" s="19" t="s">
        <v>291</v>
      </c>
      <c r="D43" s="19" t="s">
        <v>239</v>
      </c>
      <c r="E43" s="19" t="s">
        <v>210</v>
      </c>
      <c r="F43" s="19" t="s">
        <v>292</v>
      </c>
      <c r="G43" s="19" t="s">
        <v>259</v>
      </c>
      <c r="H43" s="21">
        <v>2.3E-3</v>
      </c>
      <c r="I43"/>
      <c r="J43" s="22">
        <v>42.08</v>
      </c>
      <c r="K43"/>
      <c r="L43" s="23">
        <v>-4.3418958853999996E-2</v>
      </c>
      <c r="M43" s="23">
        <v>-0.33237826782000002</v>
      </c>
      <c r="N43" s="63">
        <v>-0.35850445162</v>
      </c>
      <c r="O43" s="63">
        <v>6.4046596743999994E-3</v>
      </c>
      <c r="P43" s="61"/>
      <c r="Q43" s="21">
        <v>0</v>
      </c>
      <c r="R43" s="21">
        <v>8.3311877949000003E-3</v>
      </c>
      <c r="S43" s="21">
        <v>6.3761102493999994E-2</v>
      </c>
      <c r="T43" s="61"/>
      <c r="U43" s="65">
        <v>71.795148999999995</v>
      </c>
      <c r="V43" s="21" t="s">
        <v>397</v>
      </c>
      <c r="W43"/>
      <c r="X43" s="65">
        <v>45362.239999999998</v>
      </c>
      <c r="Y43" s="65">
        <v>93284.753479999999</v>
      </c>
      <c r="Z43" s="56">
        <v>0.48627710646976774</v>
      </c>
      <c r="AA43"/>
      <c r="AB43" s="57">
        <v>0</v>
      </c>
      <c r="AC43" s="23">
        <v>0</v>
      </c>
      <c r="AD43" s="23" t="s">
        <v>164</v>
      </c>
      <c r="AE43" s="66">
        <v>43889</v>
      </c>
    </row>
    <row r="44" spans="1:31" s="5" customFormat="1" ht="15" customHeight="1" x14ac:dyDescent="0.25">
      <c r="A44" s="18"/>
      <c r="B44" s="20" t="s">
        <v>208</v>
      </c>
      <c r="C44" s="19" t="s">
        <v>209</v>
      </c>
      <c r="D44" s="19" t="s">
        <v>206</v>
      </c>
      <c r="E44" s="19" t="s">
        <v>210</v>
      </c>
      <c r="F44" s="19" t="s">
        <v>211</v>
      </c>
      <c r="G44" s="19" t="s">
        <v>212</v>
      </c>
      <c r="H44" s="21" t="s">
        <v>398</v>
      </c>
      <c r="I44"/>
      <c r="J44" s="22">
        <v>79.47</v>
      </c>
      <c r="K44"/>
      <c r="L44" s="23">
        <v>-3.7333150193E-2</v>
      </c>
      <c r="M44" s="23">
        <v>-0.33125039064</v>
      </c>
      <c r="N44" s="63">
        <v>-0.35814330715999998</v>
      </c>
      <c r="O44" s="63" t="s">
        <v>397</v>
      </c>
      <c r="P44" s="61"/>
      <c r="Q44" s="21">
        <v>2.6579678627999996E-3</v>
      </c>
      <c r="R44" s="21">
        <v>8.6601715379999999E-3</v>
      </c>
      <c r="S44" s="21" t="s">
        <v>397</v>
      </c>
      <c r="T44" s="61"/>
      <c r="U44" s="65">
        <v>6398.9476885000004</v>
      </c>
      <c r="V44" s="21">
        <v>1.7500000000000002E-2</v>
      </c>
      <c r="W44"/>
      <c r="X44" s="65">
        <v>1254085.3151</v>
      </c>
      <c r="Y44" s="65">
        <v>1515648.6802000001</v>
      </c>
      <c r="Z44" s="56">
        <v>0.82742480594811396</v>
      </c>
      <c r="AA44"/>
      <c r="AB44" s="57">
        <v>0.22</v>
      </c>
      <c r="AC44" s="23">
        <v>3.3220083050207627E-2</v>
      </c>
      <c r="AD44" s="23" t="s">
        <v>164</v>
      </c>
      <c r="AE44" s="66">
        <v>43951</v>
      </c>
    </row>
    <row r="45" spans="1:31" s="5" customFormat="1" ht="15" customHeight="1" x14ac:dyDescent="0.25">
      <c r="A45" s="18"/>
      <c r="B45" s="20" t="s">
        <v>83</v>
      </c>
      <c r="C45" s="19" t="s">
        <v>293</v>
      </c>
      <c r="D45" s="19" t="s">
        <v>239</v>
      </c>
      <c r="E45" s="19" t="s">
        <v>210</v>
      </c>
      <c r="F45" s="19" t="s">
        <v>222</v>
      </c>
      <c r="G45" s="19" t="s">
        <v>0</v>
      </c>
      <c r="H45" s="21">
        <v>7.4644805801792414E-3</v>
      </c>
      <c r="I45"/>
      <c r="J45" s="22">
        <v>1339.99</v>
      </c>
      <c r="K45"/>
      <c r="L45" s="23">
        <v>-1.4713235294E-2</v>
      </c>
      <c r="M45" s="23">
        <v>-0.1456494646</v>
      </c>
      <c r="N45" s="63">
        <v>-0.21245651328000001</v>
      </c>
      <c r="O45" s="63">
        <v>0.11276146716999999</v>
      </c>
      <c r="P45" s="61"/>
      <c r="Q45" s="21">
        <v>0</v>
      </c>
      <c r="R45" s="21">
        <v>8.5436077540999994E-3</v>
      </c>
      <c r="S45" s="21">
        <v>5.6335953749999994E-2</v>
      </c>
      <c r="T45" s="61"/>
      <c r="U45" s="65">
        <v>65.436511667000005</v>
      </c>
      <c r="V45" s="21">
        <v>1.1299999999999999E-3</v>
      </c>
      <c r="W45"/>
      <c r="X45" s="65">
        <v>80151.501850000001</v>
      </c>
      <c r="Y45" s="65">
        <v>95306.912979999994</v>
      </c>
      <c r="Z45" s="56">
        <v>0.84098308657651799</v>
      </c>
      <c r="AA45"/>
      <c r="AB45" s="57">
        <v>0</v>
      </c>
      <c r="AC45" s="23">
        <v>0</v>
      </c>
      <c r="AD45" s="23" t="s">
        <v>174</v>
      </c>
      <c r="AE45" s="66">
        <v>43880</v>
      </c>
    </row>
    <row r="46" spans="1:31" s="5" customFormat="1" ht="15" customHeight="1" x14ac:dyDescent="0.25">
      <c r="A46" s="18"/>
      <c r="B46" s="20" t="s">
        <v>84</v>
      </c>
      <c r="C46" s="19" t="s">
        <v>294</v>
      </c>
      <c r="D46" s="19" t="s">
        <v>239</v>
      </c>
      <c r="E46" s="19" t="s">
        <v>210</v>
      </c>
      <c r="F46" s="19" t="s">
        <v>234</v>
      </c>
      <c r="G46" s="19" t="s">
        <v>234</v>
      </c>
      <c r="H46" s="21">
        <v>6.0000000000000001E-3</v>
      </c>
      <c r="I46"/>
      <c r="J46" s="22">
        <v>800</v>
      </c>
      <c r="K46"/>
      <c r="L46" s="23">
        <v>-8.0459770114999996E-2</v>
      </c>
      <c r="M46" s="23">
        <v>-0.17729796878999998</v>
      </c>
      <c r="N46" s="63">
        <v>-0.1756289992</v>
      </c>
      <c r="O46" s="63">
        <v>-7.7103302960000009E-2</v>
      </c>
      <c r="P46" s="61"/>
      <c r="Q46" s="21">
        <v>0</v>
      </c>
      <c r="R46" s="21">
        <v>3.6885245902000003E-3</v>
      </c>
      <c r="S46" s="21">
        <v>4.2017738359000002E-2</v>
      </c>
      <c r="T46" s="61"/>
      <c r="U46" s="65">
        <v>207.84257233</v>
      </c>
      <c r="V46" s="21">
        <v>6.6900000000000006E-3</v>
      </c>
      <c r="W46"/>
      <c r="X46" s="65">
        <v>487160</v>
      </c>
      <c r="Y46" s="65">
        <v>478262.00981000002</v>
      </c>
      <c r="Z46" s="56">
        <v>1.0186048442223854</v>
      </c>
      <c r="AA46"/>
      <c r="AB46" s="57">
        <v>0</v>
      </c>
      <c r="AC46" s="23">
        <v>0</v>
      </c>
      <c r="AD46" s="23" t="s">
        <v>165</v>
      </c>
      <c r="AE46" s="66">
        <v>43889</v>
      </c>
    </row>
    <row r="47" spans="1:31" s="5" customFormat="1" ht="15" customHeight="1" x14ac:dyDescent="0.25">
      <c r="A47" s="18"/>
      <c r="B47" s="20" t="s">
        <v>160</v>
      </c>
      <c r="C47" s="19" t="s">
        <v>295</v>
      </c>
      <c r="D47" s="19" t="s">
        <v>239</v>
      </c>
      <c r="E47" s="19" t="s">
        <v>210</v>
      </c>
      <c r="F47" s="19" t="s">
        <v>222</v>
      </c>
      <c r="G47" s="19" t="s">
        <v>286</v>
      </c>
      <c r="H47" s="21">
        <v>5.5000000000000005E-3</v>
      </c>
      <c r="I47"/>
      <c r="J47" s="22">
        <v>80</v>
      </c>
      <c r="K47"/>
      <c r="L47" s="23">
        <v>1.3883612925999999E-2</v>
      </c>
      <c r="M47" s="23">
        <v>-0.20014258897000001</v>
      </c>
      <c r="N47" s="63">
        <v>-0.21904648321</v>
      </c>
      <c r="O47" s="63">
        <v>5.3759836617000005E-2</v>
      </c>
      <c r="P47" s="61"/>
      <c r="Q47" s="21">
        <v>1.2658227847999999E-3</v>
      </c>
      <c r="R47" s="21">
        <v>1.3793103447999999E-2</v>
      </c>
      <c r="S47" s="21">
        <v>7.7530864197999996E-2</v>
      </c>
      <c r="T47" s="61"/>
      <c r="U47" s="65">
        <v>26.672483499999998</v>
      </c>
      <c r="V47" s="21">
        <v>1.14E-3</v>
      </c>
      <c r="W47"/>
      <c r="X47" s="65">
        <v>81659.759999999995</v>
      </c>
      <c r="Y47" s="65">
        <v>96018.702420000001</v>
      </c>
      <c r="Z47" s="56">
        <v>0.85045681666065565</v>
      </c>
      <c r="AA47"/>
      <c r="AB47" s="57">
        <v>0.1</v>
      </c>
      <c r="AC47" s="23">
        <v>1.5000000000000003E-2</v>
      </c>
      <c r="AD47" s="23" t="s">
        <v>174</v>
      </c>
      <c r="AE47" s="66">
        <v>43951</v>
      </c>
    </row>
    <row r="48" spans="1:31" s="5" customFormat="1" ht="15" customHeight="1" x14ac:dyDescent="0.25">
      <c r="A48" s="18"/>
      <c r="B48" s="20" t="s">
        <v>85</v>
      </c>
      <c r="C48" s="19" t="s">
        <v>296</v>
      </c>
      <c r="D48" s="19" t="s">
        <v>239</v>
      </c>
      <c r="E48" s="19" t="s">
        <v>210</v>
      </c>
      <c r="F48" s="19" t="s">
        <v>234</v>
      </c>
      <c r="G48" s="19" t="s">
        <v>234</v>
      </c>
      <c r="H48" s="21">
        <v>8.9999999999999998E-4</v>
      </c>
      <c r="I48"/>
      <c r="J48" s="22">
        <v>83</v>
      </c>
      <c r="K48"/>
      <c r="L48" s="23">
        <v>-7.2418417523000003E-2</v>
      </c>
      <c r="M48" s="23">
        <v>-0.22444284332999997</v>
      </c>
      <c r="N48" s="63">
        <v>-0.23131864620000001</v>
      </c>
      <c r="O48" s="63">
        <v>-0.12684637982999999</v>
      </c>
      <c r="P48" s="61"/>
      <c r="Q48" s="21">
        <v>0</v>
      </c>
      <c r="R48" s="21">
        <v>4.5568678507999999E-3</v>
      </c>
      <c r="S48" s="21">
        <v>5.1225612806E-2</v>
      </c>
      <c r="T48" s="61"/>
      <c r="U48" s="65">
        <v>464.37388950000002</v>
      </c>
      <c r="V48" s="21">
        <v>1.4030000000000001E-2</v>
      </c>
      <c r="W48"/>
      <c r="X48" s="65">
        <v>1012918.139</v>
      </c>
      <c r="Y48" s="65">
        <v>1042562.5906999999</v>
      </c>
      <c r="Z48" s="56">
        <v>0.97156578227107115</v>
      </c>
      <c r="AA48"/>
      <c r="AB48" s="57">
        <v>0</v>
      </c>
      <c r="AC48" s="23">
        <v>0</v>
      </c>
      <c r="AD48" s="23" t="s">
        <v>166</v>
      </c>
      <c r="AE48" s="66">
        <v>43889</v>
      </c>
    </row>
    <row r="49" spans="1:31" s="5" customFormat="1" ht="15" customHeight="1" x14ac:dyDescent="0.25">
      <c r="A49" s="18"/>
      <c r="B49" s="20" t="s">
        <v>86</v>
      </c>
      <c r="C49" s="19" t="s">
        <v>297</v>
      </c>
      <c r="D49" s="19" t="s">
        <v>239</v>
      </c>
      <c r="E49" s="19" t="s">
        <v>228</v>
      </c>
      <c r="F49" s="19" t="s">
        <v>234</v>
      </c>
      <c r="G49" s="19" t="s">
        <v>234</v>
      </c>
      <c r="H49" s="21">
        <v>2.7000000000000001E-3</v>
      </c>
      <c r="I49"/>
      <c r="J49" s="22">
        <v>46.1</v>
      </c>
      <c r="K49"/>
      <c r="L49" s="23">
        <v>-3.6763421492999999E-2</v>
      </c>
      <c r="M49" s="23">
        <v>-0.19199792691999998</v>
      </c>
      <c r="N49" s="63">
        <v>-0.18795048297</v>
      </c>
      <c r="O49" s="63">
        <v>-0.21645078722</v>
      </c>
      <c r="P49" s="61"/>
      <c r="Q49" s="21">
        <v>7.8756476683999998E-3</v>
      </c>
      <c r="R49" s="21">
        <v>1.9537275064E-2</v>
      </c>
      <c r="S49" s="21">
        <v>6.9458547484000002E-2</v>
      </c>
      <c r="T49" s="61"/>
      <c r="U49" s="65">
        <v>58.731728832999998</v>
      </c>
      <c r="V49" s="21">
        <v>1.65E-3</v>
      </c>
      <c r="W49"/>
      <c r="X49" s="65">
        <v>119596.2619</v>
      </c>
      <c r="Y49" s="65">
        <v>138325.32634</v>
      </c>
      <c r="Z49" s="56">
        <v>0.86460133559371144</v>
      </c>
      <c r="AA49"/>
      <c r="AB49" s="57">
        <v>0.38</v>
      </c>
      <c r="AC49" s="23">
        <v>9.8915401301518449E-2</v>
      </c>
      <c r="AD49" s="23" t="s">
        <v>176</v>
      </c>
      <c r="AE49" s="66">
        <v>43951</v>
      </c>
    </row>
    <row r="50" spans="1:31" s="5" customFormat="1" ht="15" customHeight="1" x14ac:dyDescent="0.25">
      <c r="A50" s="18"/>
      <c r="B50" s="20" t="s">
        <v>87</v>
      </c>
      <c r="C50" s="19" t="s">
        <v>298</v>
      </c>
      <c r="D50" s="19" t="s">
        <v>206</v>
      </c>
      <c r="E50" s="19" t="s">
        <v>299</v>
      </c>
      <c r="F50" s="19" t="s">
        <v>222</v>
      </c>
      <c r="G50" s="19" t="s">
        <v>300</v>
      </c>
      <c r="H50" s="21">
        <v>5.0000000000000001E-3</v>
      </c>
      <c r="I50"/>
      <c r="J50" s="22">
        <v>112.06</v>
      </c>
      <c r="K50"/>
      <c r="L50" s="23">
        <v>1.8819892719E-2</v>
      </c>
      <c r="M50" s="23">
        <v>-0.30934101789000001</v>
      </c>
      <c r="N50" s="63">
        <v>-0.39753661658</v>
      </c>
      <c r="O50" s="63">
        <v>-0.25351453295999998</v>
      </c>
      <c r="P50" s="61"/>
      <c r="Q50" s="21">
        <v>0</v>
      </c>
      <c r="R50" s="21">
        <v>4.3704994663000003E-3</v>
      </c>
      <c r="S50" s="21">
        <v>5.0872817679000003E-2</v>
      </c>
      <c r="T50" s="61"/>
      <c r="U50" s="65">
        <v>378.14441467</v>
      </c>
      <c r="V50" s="21">
        <v>1.99E-3</v>
      </c>
      <c r="W50"/>
      <c r="X50" s="65">
        <v>140861.88532</v>
      </c>
      <c r="Y50" s="65">
        <v>183784.68072999999</v>
      </c>
      <c r="Z50" s="56">
        <v>0.76645063538751457</v>
      </c>
      <c r="AA50"/>
      <c r="AB50" s="57">
        <v>0</v>
      </c>
      <c r="AC50" s="23">
        <v>0</v>
      </c>
      <c r="AD50" s="23" t="s">
        <v>166</v>
      </c>
      <c r="AE50" s="66">
        <v>43889</v>
      </c>
    </row>
    <row r="51" spans="1:31" s="5" customFormat="1" ht="15" customHeight="1" x14ac:dyDescent="0.25">
      <c r="A51" s="18"/>
      <c r="B51" s="20" t="s">
        <v>88</v>
      </c>
      <c r="C51" s="19" t="s">
        <v>301</v>
      </c>
      <c r="D51" s="19" t="s">
        <v>239</v>
      </c>
      <c r="E51" s="19" t="s">
        <v>228</v>
      </c>
      <c r="F51" s="19" t="s">
        <v>302</v>
      </c>
      <c r="G51" s="19" t="s">
        <v>302</v>
      </c>
      <c r="H51" s="21">
        <v>1.1000000000000001E-3</v>
      </c>
      <c r="I51"/>
      <c r="J51" s="22">
        <v>3.3</v>
      </c>
      <c r="K51"/>
      <c r="L51" s="23">
        <v>0.12502993061000001</v>
      </c>
      <c r="M51" s="23">
        <v>-0.12479552547999999</v>
      </c>
      <c r="N51" s="63">
        <v>-0.31916894854</v>
      </c>
      <c r="O51" s="63">
        <v>-3.0792257691999999E-2</v>
      </c>
      <c r="P51" s="61"/>
      <c r="Q51" s="21">
        <v>2.6530612245000001E-3</v>
      </c>
      <c r="R51" s="21">
        <v>8.8713910761000006E-3</v>
      </c>
      <c r="S51" s="21">
        <v>4.7746478872999994E-2</v>
      </c>
      <c r="T51" s="61"/>
      <c r="U51" s="65">
        <v>222.62326400000001</v>
      </c>
      <c r="V51" s="21">
        <v>3.2400000000000003E-3</v>
      </c>
      <c r="W51"/>
      <c r="X51" s="65">
        <v>227810.55</v>
      </c>
      <c r="Y51" s="65">
        <v>199914.35342999999</v>
      </c>
      <c r="Z51" s="56">
        <v>1.1395407387782581</v>
      </c>
      <c r="AA51"/>
      <c r="AB51" s="57">
        <v>7.7999999999999996E-3</v>
      </c>
      <c r="AC51" s="23">
        <v>2.8363636363636362E-2</v>
      </c>
      <c r="AD51" s="23" t="s">
        <v>164</v>
      </c>
      <c r="AE51" s="66">
        <v>43958</v>
      </c>
    </row>
    <row r="52" spans="1:31" s="5" customFormat="1" ht="15" customHeight="1" x14ac:dyDescent="0.25">
      <c r="A52" s="18"/>
      <c r="B52" s="20" t="s">
        <v>89</v>
      </c>
      <c r="C52" s="19" t="s">
        <v>303</v>
      </c>
      <c r="D52" s="19" t="s">
        <v>206</v>
      </c>
      <c r="E52" s="19" t="s">
        <v>304</v>
      </c>
      <c r="F52" s="19" t="s">
        <v>232</v>
      </c>
      <c r="G52" s="19" t="s">
        <v>232</v>
      </c>
      <c r="H52" s="21">
        <v>6.0000000000000001E-3</v>
      </c>
      <c r="I52"/>
      <c r="J52" s="22">
        <v>169.79</v>
      </c>
      <c r="K52"/>
      <c r="L52" s="23">
        <v>1.6442159174E-2</v>
      </c>
      <c r="M52" s="23">
        <v>-5.0656644334000002E-2</v>
      </c>
      <c r="N52" s="63">
        <v>-0.15826301071999999</v>
      </c>
      <c r="O52" s="63">
        <v>0.25817654794</v>
      </c>
      <c r="P52" s="61"/>
      <c r="Q52" s="21">
        <v>4.6483909415999999E-3</v>
      </c>
      <c r="R52" s="21">
        <v>1.2903225806E-2</v>
      </c>
      <c r="S52" s="21">
        <v>6.2470421201999998E-2</v>
      </c>
      <c r="T52" s="61"/>
      <c r="U52" s="65">
        <v>5984.8951041999999</v>
      </c>
      <c r="V52" s="21">
        <v>2.7140000000000001E-2</v>
      </c>
      <c r="W52"/>
      <c r="X52" s="65">
        <v>2017480.7755</v>
      </c>
      <c r="Y52" s="65">
        <v>1595945.8496999999</v>
      </c>
      <c r="Z52" s="56">
        <v>1.2641285892495906</v>
      </c>
      <c r="AA52"/>
      <c r="AB52" s="57">
        <v>0.78</v>
      </c>
      <c r="AC52" s="23">
        <v>5.5126921491253901E-2</v>
      </c>
      <c r="AD52" s="23" t="s">
        <v>164</v>
      </c>
      <c r="AE52" s="66">
        <v>43951</v>
      </c>
    </row>
    <row r="53" spans="1:31" s="5" customFormat="1" ht="15" customHeight="1" x14ac:dyDescent="0.25">
      <c r="A53" s="18"/>
      <c r="B53" s="20" t="s">
        <v>207</v>
      </c>
      <c r="C53" s="19" t="s">
        <v>305</v>
      </c>
      <c r="D53" s="19" t="s">
        <v>206</v>
      </c>
      <c r="E53" s="19" t="s">
        <v>304</v>
      </c>
      <c r="F53" s="19" t="s">
        <v>222</v>
      </c>
      <c r="G53" s="19" t="s">
        <v>226</v>
      </c>
      <c r="H53" s="21">
        <v>1.3999999999999999E-2</v>
      </c>
      <c r="I53"/>
      <c r="J53" s="22">
        <v>93.99</v>
      </c>
      <c r="K53"/>
      <c r="L53" s="23">
        <v>3.5299641368999997E-2</v>
      </c>
      <c r="M53" s="23">
        <v>-0.11654221458</v>
      </c>
      <c r="N53" s="63">
        <v>-0.16241015875999998</v>
      </c>
      <c r="O53" s="63">
        <v>9.6384469277999998E-2</v>
      </c>
      <c r="P53" s="61"/>
      <c r="Q53" s="21">
        <v>5.4776511831999995E-3</v>
      </c>
      <c r="R53" s="21">
        <v>1.5708741453E-2</v>
      </c>
      <c r="S53" s="21">
        <v>5.8237009205000002E-2</v>
      </c>
      <c r="T53" s="61"/>
      <c r="U53" s="65">
        <v>851.64970600000004</v>
      </c>
      <c r="V53" s="21">
        <v>4.3699999999999998E-3</v>
      </c>
      <c r="W53"/>
      <c r="X53" s="65">
        <v>318109.24898999999</v>
      </c>
      <c r="Y53" s="65">
        <v>341063.81111000001</v>
      </c>
      <c r="Z53" s="56">
        <v>0.93269716289953519</v>
      </c>
      <c r="AA53"/>
      <c r="AB53" s="57">
        <v>0.5</v>
      </c>
      <c r="AC53" s="23">
        <v>6.3836578359399945E-2</v>
      </c>
      <c r="AD53" s="23" t="s">
        <v>165</v>
      </c>
      <c r="AE53" s="66">
        <v>43936</v>
      </c>
    </row>
    <row r="54" spans="1:31" s="5" customFormat="1" ht="15" customHeight="1" x14ac:dyDescent="0.25">
      <c r="A54" s="18"/>
      <c r="B54" s="20" t="s">
        <v>90</v>
      </c>
      <c r="C54" s="19" t="s">
        <v>306</v>
      </c>
      <c r="D54" s="19" t="s">
        <v>239</v>
      </c>
      <c r="E54" s="19" t="s">
        <v>304</v>
      </c>
      <c r="F54" s="19" t="s">
        <v>234</v>
      </c>
      <c r="G54" s="19" t="s">
        <v>307</v>
      </c>
      <c r="H54" s="21">
        <v>8.3999999999999995E-3</v>
      </c>
      <c r="I54"/>
      <c r="J54" s="22">
        <v>93.1</v>
      </c>
      <c r="K54"/>
      <c r="L54" s="23">
        <v>-2.5512994246999997E-2</v>
      </c>
      <c r="M54" s="23">
        <v>-0.18846738369000002</v>
      </c>
      <c r="N54" s="63">
        <v>-0.3563415492</v>
      </c>
      <c r="O54" s="63">
        <v>-4.7346190237999998E-2</v>
      </c>
      <c r="P54" s="61"/>
      <c r="Q54" s="21">
        <v>4.7916666666999999E-3</v>
      </c>
      <c r="R54" s="21">
        <v>1.2203389831E-2</v>
      </c>
      <c r="S54" s="21">
        <v>6.5304182508999997E-2</v>
      </c>
      <c r="T54" s="61"/>
      <c r="U54" s="65">
        <v>1615.4930265</v>
      </c>
      <c r="V54" s="21">
        <v>6.1500000000000001E-3</v>
      </c>
      <c r="W54"/>
      <c r="X54" s="65">
        <v>444096.31</v>
      </c>
      <c r="Y54" s="65">
        <v>455237.32655</v>
      </c>
      <c r="Z54" s="56">
        <v>0.97552701437197209</v>
      </c>
      <c r="AA54"/>
      <c r="AB54" s="57">
        <v>0.46</v>
      </c>
      <c r="AC54" s="23">
        <v>5.9291084854994638E-2</v>
      </c>
      <c r="AD54" s="23" t="s">
        <v>164</v>
      </c>
      <c r="AE54" s="66">
        <v>43951</v>
      </c>
    </row>
    <row r="55" spans="1:31" s="5" customFormat="1" ht="15" customHeight="1" x14ac:dyDescent="0.25">
      <c r="A55" s="18"/>
      <c r="B55" s="20" t="s">
        <v>91</v>
      </c>
      <c r="C55" s="19" t="s">
        <v>308</v>
      </c>
      <c r="D55" s="19" t="s">
        <v>239</v>
      </c>
      <c r="E55" s="19" t="s">
        <v>228</v>
      </c>
      <c r="F55" s="19" t="s">
        <v>292</v>
      </c>
      <c r="G55" s="19" t="s">
        <v>259</v>
      </c>
      <c r="H55" s="21">
        <v>2.3E-3</v>
      </c>
      <c r="I55"/>
      <c r="J55" s="22">
        <v>171.96</v>
      </c>
      <c r="K55"/>
      <c r="L55" s="23">
        <v>3.9006924892E-2</v>
      </c>
      <c r="M55" s="23">
        <v>-0.14397257421999998</v>
      </c>
      <c r="N55" s="63">
        <v>-0.11931611519</v>
      </c>
      <c r="O55" s="63">
        <v>-3.6084616119000004E-2</v>
      </c>
      <c r="P55" s="61"/>
      <c r="Q55" s="21">
        <v>3.2178444485000002E-3</v>
      </c>
      <c r="R55" s="21">
        <v>1.3321446078000001E-2</v>
      </c>
      <c r="S55" s="21">
        <v>7.1746459159999998E-2</v>
      </c>
      <c r="T55" s="61"/>
      <c r="U55" s="65">
        <v>176.12906616999999</v>
      </c>
      <c r="V55" s="21">
        <v>2.2200000000000002E-3</v>
      </c>
      <c r="W55"/>
      <c r="X55" s="65">
        <v>159434.77752</v>
      </c>
      <c r="Y55" s="65">
        <v>179161.29978</v>
      </c>
      <c r="Z55" s="56">
        <v>0.88989518225072572</v>
      </c>
      <c r="AA55"/>
      <c r="AB55" s="57">
        <v>0.53412999999999999</v>
      </c>
      <c r="AC55" s="23">
        <v>3.7273551988834613E-2</v>
      </c>
      <c r="AD55" s="23" t="s">
        <v>164</v>
      </c>
      <c r="AE55" s="66">
        <v>43951</v>
      </c>
    </row>
    <row r="56" spans="1:31" s="5" customFormat="1" ht="15" customHeight="1" x14ac:dyDescent="0.25">
      <c r="A56" s="18"/>
      <c r="B56" s="20" t="s">
        <v>92</v>
      </c>
      <c r="C56" s="19" t="s">
        <v>309</v>
      </c>
      <c r="D56" s="19" t="s">
        <v>239</v>
      </c>
      <c r="E56" s="19" t="s">
        <v>228</v>
      </c>
      <c r="F56" s="19" t="s">
        <v>241</v>
      </c>
      <c r="G56" s="19" t="s">
        <v>259</v>
      </c>
      <c r="H56" s="21">
        <v>1.7000000000000001E-3</v>
      </c>
      <c r="I56"/>
      <c r="J56" s="22">
        <v>67.819999999999993</v>
      </c>
      <c r="K56"/>
      <c r="L56" s="23">
        <v>2.1445204079999999E-2</v>
      </c>
      <c r="M56" s="23">
        <v>-0.26501898405999996</v>
      </c>
      <c r="N56" s="63">
        <v>-0.34368113688999996</v>
      </c>
      <c r="O56" s="63">
        <v>-0.18459042253999999</v>
      </c>
      <c r="P56" s="61"/>
      <c r="Q56" s="21">
        <v>9.0293453725000001E-4</v>
      </c>
      <c r="R56" s="21">
        <v>1.7074074074000002E-2</v>
      </c>
      <c r="S56" s="21">
        <v>9.7664217567999992E-2</v>
      </c>
      <c r="T56" s="61"/>
      <c r="U56" s="65">
        <v>179.57728832999999</v>
      </c>
      <c r="V56" s="21">
        <v>1.7699999999999999E-3</v>
      </c>
      <c r="W56"/>
      <c r="X56" s="65">
        <v>125588.12652000001</v>
      </c>
      <c r="Y56" s="65">
        <v>147964.01083000001</v>
      </c>
      <c r="Z56" s="56">
        <v>0.84877481906253349</v>
      </c>
      <c r="AA56"/>
      <c r="AB56" s="57">
        <v>0.06</v>
      </c>
      <c r="AC56" s="23">
        <v>1.0616337363609556E-2</v>
      </c>
      <c r="AD56" s="23" t="s">
        <v>164</v>
      </c>
      <c r="AE56" s="66">
        <v>43951</v>
      </c>
    </row>
    <row r="57" spans="1:31" s="5" customFormat="1" ht="15" customHeight="1" x14ac:dyDescent="0.25">
      <c r="A57" s="18"/>
      <c r="B57" s="20" t="s">
        <v>93</v>
      </c>
      <c r="C57" s="19" t="s">
        <v>310</v>
      </c>
      <c r="D57" s="19" t="s">
        <v>239</v>
      </c>
      <c r="E57" s="19" t="s">
        <v>304</v>
      </c>
      <c r="F57" s="19" t="s">
        <v>311</v>
      </c>
      <c r="G57" s="19" t="s">
        <v>311</v>
      </c>
      <c r="H57" s="21">
        <v>0.02</v>
      </c>
      <c r="I57"/>
      <c r="J57" s="22">
        <v>159</v>
      </c>
      <c r="K57"/>
      <c r="L57" s="23">
        <v>6.1591376023000001E-2</v>
      </c>
      <c r="M57" s="23">
        <v>-0.19973382827999997</v>
      </c>
      <c r="N57" s="63">
        <v>-0.22889884333000002</v>
      </c>
      <c r="O57" s="63">
        <v>0.12481110358</v>
      </c>
      <c r="P57" s="61"/>
      <c r="Q57" s="21">
        <v>3.6593479706999998E-3</v>
      </c>
      <c r="R57" s="21">
        <v>9.7014925373000004E-3</v>
      </c>
      <c r="S57" s="21">
        <v>8.9685805735000013E-2</v>
      </c>
      <c r="T57" s="61"/>
      <c r="U57" s="65">
        <v>44.671225999999997</v>
      </c>
      <c r="V57" s="21" t="s">
        <v>397</v>
      </c>
      <c r="W57"/>
      <c r="X57" s="65">
        <v>61045.824000000001</v>
      </c>
      <c r="Y57" s="65">
        <v>117747.86969000001</v>
      </c>
      <c r="Z57" s="56">
        <v>0.51844525222170068</v>
      </c>
      <c r="AA57"/>
      <c r="AB57" s="57">
        <v>0.55000000000000004</v>
      </c>
      <c r="AC57" s="23">
        <v>4.1509433962264156E-2</v>
      </c>
      <c r="AD57" s="23" t="s">
        <v>165</v>
      </c>
      <c r="AE57" s="66">
        <v>43951</v>
      </c>
    </row>
    <row r="58" spans="1:31" s="5" customFormat="1" ht="15" customHeight="1" x14ac:dyDescent="0.25">
      <c r="A58" s="18"/>
      <c r="B58" s="20" t="s">
        <v>94</v>
      </c>
      <c r="C58" s="19" t="s">
        <v>312</v>
      </c>
      <c r="D58" s="19" t="s">
        <v>239</v>
      </c>
      <c r="E58" s="19" t="s">
        <v>304</v>
      </c>
      <c r="F58" s="19" t="s">
        <v>280</v>
      </c>
      <c r="G58" s="19" t="s">
        <v>280</v>
      </c>
      <c r="H58" s="21">
        <v>3.5999999999999999E-3</v>
      </c>
      <c r="I58"/>
      <c r="J58" s="22">
        <v>463.95</v>
      </c>
      <c r="K58"/>
      <c r="L58" s="23">
        <v>-1.1133773621000001E-2</v>
      </c>
      <c r="M58" s="23">
        <v>-0.17452458083</v>
      </c>
      <c r="N58" s="63">
        <v>-0.16622924196</v>
      </c>
      <c r="O58" s="63">
        <v>9.8536319218000004E-2</v>
      </c>
      <c r="P58" s="61"/>
      <c r="Q58" s="21">
        <v>4.0339702760000002E-3</v>
      </c>
      <c r="R58" s="21">
        <v>1.2456140351000001E-2</v>
      </c>
      <c r="S58" s="21">
        <v>6.9386845039E-2</v>
      </c>
      <c r="T58" s="61"/>
      <c r="U58" s="65">
        <v>663.24062117000005</v>
      </c>
      <c r="V58" s="21">
        <v>4.3600000000000002E-3</v>
      </c>
      <c r="W58"/>
      <c r="X58" s="65">
        <v>317805.75</v>
      </c>
      <c r="Y58" s="65">
        <v>288720.72937000002</v>
      </c>
      <c r="Z58" s="56">
        <v>1.1007375559540344</v>
      </c>
      <c r="AA58"/>
      <c r="AB58" s="57">
        <v>1.9</v>
      </c>
      <c r="AC58" s="23">
        <v>4.9143226640801806E-2</v>
      </c>
      <c r="AD58" s="23" t="s">
        <v>175</v>
      </c>
      <c r="AE58" s="66">
        <v>43951</v>
      </c>
    </row>
    <row r="59" spans="1:31" s="5" customFormat="1" ht="15" customHeight="1" x14ac:dyDescent="0.25">
      <c r="A59" s="18"/>
      <c r="B59" s="20" t="s">
        <v>95</v>
      </c>
      <c r="C59" s="19" t="s">
        <v>313</v>
      </c>
      <c r="D59" s="19" t="s">
        <v>239</v>
      </c>
      <c r="E59" s="19" t="s">
        <v>304</v>
      </c>
      <c r="F59" s="19" t="s">
        <v>237</v>
      </c>
      <c r="G59" s="19" t="s">
        <v>237</v>
      </c>
      <c r="H59" s="21">
        <v>3.4999999999999996E-3</v>
      </c>
      <c r="I59"/>
      <c r="J59" s="22">
        <v>281.02</v>
      </c>
      <c r="K59"/>
      <c r="L59" s="23">
        <v>-5.7043151466000003E-2</v>
      </c>
      <c r="M59" s="23">
        <v>-0.26682950597999999</v>
      </c>
      <c r="N59" s="63">
        <v>-0.27403334021999998</v>
      </c>
      <c r="O59" s="63">
        <v>-0.33082968545999997</v>
      </c>
      <c r="P59" s="61"/>
      <c r="Q59" s="21">
        <v>0</v>
      </c>
      <c r="R59" s="21">
        <v>3.2080189448000004E-3</v>
      </c>
      <c r="S59" s="21">
        <v>2.3688833180999999E-2</v>
      </c>
      <c r="T59" s="61"/>
      <c r="U59" s="65">
        <v>4.9846598333000003</v>
      </c>
      <c r="V59" s="21" t="s">
        <v>397</v>
      </c>
      <c r="W59"/>
      <c r="X59" s="65">
        <v>15061.828939999999</v>
      </c>
      <c r="Y59" s="65">
        <v>41146.433669999999</v>
      </c>
      <c r="Z59" s="56">
        <v>0.36605429915987175</v>
      </c>
      <c r="AA59"/>
      <c r="AB59" s="57">
        <v>0</v>
      </c>
      <c r="AC59" s="23">
        <v>0</v>
      </c>
      <c r="AD59" s="23" t="s">
        <v>165</v>
      </c>
      <c r="AE59" s="66">
        <v>43921</v>
      </c>
    </row>
    <row r="60" spans="1:31" s="5" customFormat="1" ht="15" customHeight="1" x14ac:dyDescent="0.25">
      <c r="A60" s="18"/>
      <c r="B60" s="20" t="s">
        <v>96</v>
      </c>
      <c r="C60" s="19" t="s">
        <v>314</v>
      </c>
      <c r="D60" s="19" t="s">
        <v>239</v>
      </c>
      <c r="E60" s="19" t="s">
        <v>304</v>
      </c>
      <c r="F60" s="19" t="s">
        <v>232</v>
      </c>
      <c r="G60" s="19" t="s">
        <v>232</v>
      </c>
      <c r="H60" s="21">
        <v>1.3000000000000001E-2</v>
      </c>
      <c r="I60"/>
      <c r="J60" s="22">
        <v>116.5</v>
      </c>
      <c r="K60"/>
      <c r="L60" s="23">
        <v>-1.8099161576E-2</v>
      </c>
      <c r="M60" s="23">
        <v>-7.6152308547000003E-2</v>
      </c>
      <c r="N60" s="63">
        <v>-9.3175275858000006E-2</v>
      </c>
      <c r="O60" s="63">
        <v>0.13526914604000001</v>
      </c>
      <c r="P60" s="61"/>
      <c r="Q60" s="21">
        <v>5.3646269908000001E-3</v>
      </c>
      <c r="R60" s="21">
        <v>1.4975430934E-2</v>
      </c>
      <c r="S60" s="21">
        <v>7.3703366697000006E-2</v>
      </c>
      <c r="T60" s="61"/>
      <c r="U60" s="65">
        <v>348.4729365</v>
      </c>
      <c r="V60" s="21">
        <v>1.72E-3</v>
      </c>
      <c r="W60"/>
      <c r="X60" s="65">
        <v>125066.245</v>
      </c>
      <c r="Y60" s="65">
        <v>141174.24267000001</v>
      </c>
      <c r="Z60" s="56">
        <v>0.885899882546896</v>
      </c>
      <c r="AA60"/>
      <c r="AB60" s="57">
        <v>0.64</v>
      </c>
      <c r="AC60" s="23">
        <v>6.5922746781115871E-2</v>
      </c>
      <c r="AD60" s="23" t="s">
        <v>164</v>
      </c>
      <c r="AE60" s="66">
        <v>43951</v>
      </c>
    </row>
    <row r="61" spans="1:31" s="5" customFormat="1" ht="15" customHeight="1" x14ac:dyDescent="0.25">
      <c r="A61" s="18"/>
      <c r="B61" s="20" t="s">
        <v>97</v>
      </c>
      <c r="C61" s="19" t="s">
        <v>315</v>
      </c>
      <c r="D61" s="19" t="s">
        <v>239</v>
      </c>
      <c r="E61" s="19" t="s">
        <v>316</v>
      </c>
      <c r="F61" s="19" t="s">
        <v>222</v>
      </c>
      <c r="G61" s="19" t="s">
        <v>226</v>
      </c>
      <c r="H61" s="21">
        <v>3.0000000000000001E-3</v>
      </c>
      <c r="I61"/>
      <c r="J61" s="22">
        <v>108.1</v>
      </c>
      <c r="K61"/>
      <c r="L61" s="23">
        <v>-5.1300582582000001E-2</v>
      </c>
      <c r="M61" s="23">
        <v>-0.18863020616000001</v>
      </c>
      <c r="N61" s="63">
        <v>-0.18641384856999998</v>
      </c>
      <c r="O61" s="63">
        <v>9.6434520496000001E-2</v>
      </c>
      <c r="P61" s="61"/>
      <c r="Q61" s="21">
        <v>4.5414847161999996E-3</v>
      </c>
      <c r="R61" s="21">
        <v>1.2403846154E-2</v>
      </c>
      <c r="S61" s="21">
        <v>6.6030599241999999E-2</v>
      </c>
      <c r="T61" s="61"/>
      <c r="U61" s="65">
        <v>316.47215917</v>
      </c>
      <c r="V61" s="21">
        <v>4.9800000000000001E-3</v>
      </c>
      <c r="W61"/>
      <c r="X61" s="65">
        <v>361054</v>
      </c>
      <c r="Y61" s="65">
        <v>354160.06094</v>
      </c>
      <c r="Z61" s="56">
        <v>1.0194656027608036</v>
      </c>
      <c r="AA61"/>
      <c r="AB61" s="57">
        <v>0.52</v>
      </c>
      <c r="AC61" s="23">
        <v>5.7724329324699356E-2</v>
      </c>
      <c r="AD61" s="23" t="s">
        <v>170</v>
      </c>
      <c r="AE61" s="66">
        <v>43937</v>
      </c>
    </row>
    <row r="62" spans="1:31" s="5" customFormat="1" ht="15" customHeight="1" x14ac:dyDescent="0.25">
      <c r="A62" s="18"/>
      <c r="B62" s="20" t="s">
        <v>98</v>
      </c>
      <c r="C62" s="19" t="s">
        <v>317</v>
      </c>
      <c r="D62" s="19" t="s">
        <v>239</v>
      </c>
      <c r="E62" s="19" t="s">
        <v>316</v>
      </c>
      <c r="F62" s="19" t="s">
        <v>222</v>
      </c>
      <c r="G62" s="19" t="s">
        <v>226</v>
      </c>
      <c r="H62" s="21">
        <v>3.0000000000000001E-3</v>
      </c>
      <c r="I62"/>
      <c r="J62" s="22">
        <v>208.56</v>
      </c>
      <c r="K62"/>
      <c r="L62" s="23">
        <v>6.2996941897000003E-2</v>
      </c>
      <c r="M62" s="23">
        <v>-0.22114104877999999</v>
      </c>
      <c r="N62" s="63">
        <v>-0.28906409596999999</v>
      </c>
      <c r="O62" s="63">
        <v>1.6864057816E-3</v>
      </c>
      <c r="P62" s="61"/>
      <c r="Q62" s="21">
        <v>0</v>
      </c>
      <c r="R62" s="21">
        <v>1.7364723260999998E-2</v>
      </c>
      <c r="S62" s="21">
        <v>8.3262760820999995E-2</v>
      </c>
      <c r="T62" s="61"/>
      <c r="U62" s="65">
        <v>211.69268467000001</v>
      </c>
      <c r="V62" s="21">
        <v>1.7899999999999999E-3</v>
      </c>
      <c r="W62"/>
      <c r="X62" s="65">
        <v>133930.55807999999</v>
      </c>
      <c r="Y62" s="65">
        <v>131655.16039</v>
      </c>
      <c r="Z62" s="56">
        <v>1.0172830117958127</v>
      </c>
      <c r="AA62"/>
      <c r="AB62" s="57">
        <v>0</v>
      </c>
      <c r="AC62" s="23">
        <v>0</v>
      </c>
      <c r="AD62" s="23" t="s">
        <v>164</v>
      </c>
      <c r="AE62" s="66">
        <v>43928</v>
      </c>
    </row>
    <row r="63" spans="1:31" s="5" customFormat="1" ht="15" customHeight="1" x14ac:dyDescent="0.25">
      <c r="A63" s="18"/>
      <c r="B63" s="20" t="s">
        <v>99</v>
      </c>
      <c r="C63" s="19" t="s">
        <v>318</v>
      </c>
      <c r="D63" s="19" t="s">
        <v>206</v>
      </c>
      <c r="E63" s="19" t="s">
        <v>236</v>
      </c>
      <c r="F63" s="19" t="s">
        <v>252</v>
      </c>
      <c r="G63" s="19" t="s">
        <v>253</v>
      </c>
      <c r="H63" s="21">
        <v>4.0000000000000001E-3</v>
      </c>
      <c r="I63"/>
      <c r="J63" s="22">
        <v>90.8</v>
      </c>
      <c r="K63"/>
      <c r="L63" s="23">
        <v>4.5789865353000003E-2</v>
      </c>
      <c r="M63" s="23">
        <v>-0.22649486921</v>
      </c>
      <c r="N63" s="63">
        <v>-0.24937613985999998</v>
      </c>
      <c r="O63" s="63">
        <v>0.11019358392999999</v>
      </c>
      <c r="P63" s="61"/>
      <c r="Q63" s="21">
        <v>7.4328187536E-3</v>
      </c>
      <c r="R63" s="21">
        <v>1.5879648975999999E-2</v>
      </c>
      <c r="S63" s="21">
        <v>9.9684061445E-2</v>
      </c>
      <c r="T63" s="61"/>
      <c r="U63" s="65">
        <v>475.16031683</v>
      </c>
      <c r="V63" s="21">
        <v>6.5300000000000002E-3</v>
      </c>
      <c r="W63"/>
      <c r="X63" s="65">
        <v>242332.48800000001</v>
      </c>
      <c r="Y63" s="65">
        <v>235806.84302999999</v>
      </c>
      <c r="Z63" s="56">
        <v>1.0276736878631203</v>
      </c>
      <c r="AA63"/>
      <c r="AB63" s="57">
        <v>0.65</v>
      </c>
      <c r="AC63" s="23">
        <v>8.5903083700440544E-2</v>
      </c>
      <c r="AD63" s="23" t="s">
        <v>164</v>
      </c>
      <c r="AE63" s="66">
        <v>43951</v>
      </c>
    </row>
    <row r="64" spans="1:31" s="5" customFormat="1" ht="15" customHeight="1" x14ac:dyDescent="0.25">
      <c r="A64" s="18"/>
      <c r="B64" s="20" t="s">
        <v>154</v>
      </c>
      <c r="C64" s="19" t="s">
        <v>319</v>
      </c>
      <c r="D64" s="19" t="s">
        <v>206</v>
      </c>
      <c r="E64" s="19" t="s">
        <v>236</v>
      </c>
      <c r="F64" s="19" t="s">
        <v>222</v>
      </c>
      <c r="G64" s="19" t="s">
        <v>226</v>
      </c>
      <c r="H64" s="21">
        <v>1.2500000000000001E-2</v>
      </c>
      <c r="I64"/>
      <c r="J64" s="22">
        <v>85.85</v>
      </c>
      <c r="K64"/>
      <c r="L64" s="23">
        <v>3.8340590227000003E-2</v>
      </c>
      <c r="M64" s="23">
        <v>-0.13763432962</v>
      </c>
      <c r="N64" s="63">
        <v>-0.12675349037</v>
      </c>
      <c r="O64" s="63">
        <v>0.19717755870000001</v>
      </c>
      <c r="P64" s="61"/>
      <c r="Q64" s="21">
        <v>0</v>
      </c>
      <c r="R64" s="21">
        <v>1.4910536779E-2</v>
      </c>
      <c r="S64" s="21">
        <v>7.8143325398999999E-2</v>
      </c>
      <c r="T64" s="61"/>
      <c r="U64" s="65">
        <v>6261.9410483000001</v>
      </c>
      <c r="V64" s="21">
        <v>2.436E-2</v>
      </c>
      <c r="W64"/>
      <c r="X64" s="65">
        <v>1765331.2320000001</v>
      </c>
      <c r="Y64" s="65">
        <v>1655218.4177000001</v>
      </c>
      <c r="Z64" s="56">
        <v>1.0665246429851878</v>
      </c>
      <c r="AA64"/>
      <c r="AB64" s="57">
        <v>0</v>
      </c>
      <c r="AC64" s="23">
        <v>0</v>
      </c>
      <c r="AD64" s="23" t="s">
        <v>164</v>
      </c>
      <c r="AE64" s="66">
        <v>43928</v>
      </c>
    </row>
    <row r="65" spans="1:31" s="5" customFormat="1" ht="15" customHeight="1" x14ac:dyDescent="0.25">
      <c r="A65" s="18"/>
      <c r="B65" s="20" t="s">
        <v>100</v>
      </c>
      <c r="C65" s="19" t="s">
        <v>320</v>
      </c>
      <c r="D65" s="19" t="s">
        <v>206</v>
      </c>
      <c r="E65" s="19" t="s">
        <v>321</v>
      </c>
      <c r="F65" s="19" t="s">
        <v>237</v>
      </c>
      <c r="G65" s="19" t="s">
        <v>234</v>
      </c>
      <c r="H65" s="21">
        <v>6.0000000000000001E-3</v>
      </c>
      <c r="I65"/>
      <c r="J65" s="22">
        <v>86.01</v>
      </c>
      <c r="K65"/>
      <c r="L65" s="23">
        <v>1.3621994046999999E-2</v>
      </c>
      <c r="M65" s="23">
        <v>-3.7649685128000002E-2</v>
      </c>
      <c r="N65" s="63">
        <v>1.5949306817000001E-3</v>
      </c>
      <c r="O65" s="63">
        <v>8.8127316907E-2</v>
      </c>
      <c r="P65" s="61"/>
      <c r="Q65" s="21">
        <v>1.7536161346000001E-3</v>
      </c>
      <c r="R65" s="21">
        <v>8.5109094803E-3</v>
      </c>
      <c r="S65" s="21">
        <v>5.1357332818000007E-2</v>
      </c>
      <c r="T65" s="61"/>
      <c r="U65" s="65">
        <v>111.44789683</v>
      </c>
      <c r="V65" s="21">
        <v>1.5299999999999999E-3</v>
      </c>
      <c r="W65"/>
      <c r="X65" s="65">
        <v>107870.64564</v>
      </c>
      <c r="Y65" s="65">
        <v>125211.08503</v>
      </c>
      <c r="Z65" s="56">
        <v>0.86151034961604789</v>
      </c>
      <c r="AA65"/>
      <c r="AB65" s="57">
        <v>0.14905737144</v>
      </c>
      <c r="AC65" s="23">
        <v>2.0796284818974539E-2</v>
      </c>
      <c r="AD65" s="23" t="s">
        <v>167</v>
      </c>
      <c r="AE65" s="66">
        <v>43955</v>
      </c>
    </row>
    <row r="66" spans="1:31" s="5" customFormat="1" ht="15" customHeight="1" x14ac:dyDescent="0.25">
      <c r="A66" s="18"/>
      <c r="B66" s="20" t="s">
        <v>101</v>
      </c>
      <c r="C66" s="19" t="s">
        <v>322</v>
      </c>
      <c r="D66" s="19" t="s">
        <v>239</v>
      </c>
      <c r="E66" s="19" t="s">
        <v>321</v>
      </c>
      <c r="F66" s="19" t="s">
        <v>222</v>
      </c>
      <c r="G66" s="19" t="s">
        <v>226</v>
      </c>
      <c r="H66" s="21">
        <v>5.0000000000000001E-3</v>
      </c>
      <c r="I66"/>
      <c r="J66" s="22">
        <v>1890</v>
      </c>
      <c r="K66"/>
      <c r="L66" s="23">
        <v>7.2036301758999999E-2</v>
      </c>
      <c r="M66" s="23">
        <v>-0.16553060428999999</v>
      </c>
      <c r="N66" s="63">
        <v>-0.1938535925</v>
      </c>
      <c r="O66" s="63">
        <v>7.3634394574999991E-3</v>
      </c>
      <c r="P66" s="61"/>
      <c r="Q66" s="21">
        <v>0</v>
      </c>
      <c r="R66" s="21">
        <v>1.6545831252000001E-2</v>
      </c>
      <c r="S66" s="21">
        <v>9.1954943990999988E-2</v>
      </c>
      <c r="T66" s="61"/>
      <c r="U66" s="65">
        <v>161.72369316999999</v>
      </c>
      <c r="V66" s="21">
        <v>1.5399999999999999E-3</v>
      </c>
      <c r="W66"/>
      <c r="X66" s="65">
        <v>111973.05</v>
      </c>
      <c r="Y66" s="65">
        <v>132629.97284999999</v>
      </c>
      <c r="Z66" s="56">
        <v>0.84425147343306572</v>
      </c>
      <c r="AA66"/>
      <c r="AB66" s="57">
        <v>0</v>
      </c>
      <c r="AC66" s="23">
        <v>0</v>
      </c>
      <c r="AD66" s="23" t="s">
        <v>164</v>
      </c>
      <c r="AE66" s="66">
        <v>43928</v>
      </c>
    </row>
    <row r="67" spans="1:31" s="5" customFormat="1" ht="15" customHeight="1" x14ac:dyDescent="0.25">
      <c r="A67" s="18"/>
      <c r="B67" s="20" t="s">
        <v>102</v>
      </c>
      <c r="C67" s="19" t="s">
        <v>323</v>
      </c>
      <c r="D67" s="19" t="s">
        <v>239</v>
      </c>
      <c r="E67" s="19" t="s">
        <v>324</v>
      </c>
      <c r="F67" s="19" t="s">
        <v>222</v>
      </c>
      <c r="G67" s="19" t="s">
        <v>226</v>
      </c>
      <c r="H67" s="21">
        <v>0.02</v>
      </c>
      <c r="I67"/>
      <c r="J67" s="22">
        <v>241</v>
      </c>
      <c r="K67"/>
      <c r="L67" s="23">
        <v>7.3777984101999997E-2</v>
      </c>
      <c r="M67" s="23">
        <v>-4.9204237319999997E-2</v>
      </c>
      <c r="N67" s="63">
        <v>-5.9421834912000001E-3</v>
      </c>
      <c r="O67" s="63">
        <v>2.2165846440000002E-3</v>
      </c>
      <c r="P67" s="61"/>
      <c r="Q67" s="21">
        <v>7.3086804548999993E-3</v>
      </c>
      <c r="R67" s="21">
        <v>1.9449096733999999E-2</v>
      </c>
      <c r="S67" s="21">
        <v>7.6972484531000002E-2</v>
      </c>
      <c r="T67" s="61"/>
      <c r="U67" s="65">
        <v>269.04147517000001</v>
      </c>
      <c r="V67" s="21">
        <v>3.8600000000000001E-3</v>
      </c>
      <c r="W67"/>
      <c r="X67" s="65">
        <v>275896.8</v>
      </c>
      <c r="Y67" s="65">
        <v>218391.3553</v>
      </c>
      <c r="Z67" s="56">
        <v>1.2633137406973178</v>
      </c>
      <c r="AA67"/>
      <c r="AB67" s="57">
        <v>1.6516886959999999</v>
      </c>
      <c r="AC67" s="23">
        <v>8.2241760796680496E-2</v>
      </c>
      <c r="AD67" s="23" t="s">
        <v>166</v>
      </c>
      <c r="AE67" s="66">
        <v>43951</v>
      </c>
    </row>
    <row r="68" spans="1:31" s="5" customFormat="1" ht="15" customHeight="1" x14ac:dyDescent="0.25">
      <c r="A68" s="18"/>
      <c r="B68" s="20" t="s">
        <v>103</v>
      </c>
      <c r="C68" s="19" t="s">
        <v>325</v>
      </c>
      <c r="D68" s="19" t="s">
        <v>239</v>
      </c>
      <c r="E68" s="19" t="s">
        <v>324</v>
      </c>
      <c r="F68" s="19" t="s">
        <v>222</v>
      </c>
      <c r="G68" s="19" t="s">
        <v>226</v>
      </c>
      <c r="H68" s="21">
        <v>0.02</v>
      </c>
      <c r="I68"/>
      <c r="J68" s="22">
        <v>403</v>
      </c>
      <c r="K68"/>
      <c r="L68" s="23">
        <v>2.8856407875999999E-2</v>
      </c>
      <c r="M68" s="23">
        <v>-1.7215552992000002E-2</v>
      </c>
      <c r="N68" s="63">
        <v>-0.11137206176999999</v>
      </c>
      <c r="O68" s="63">
        <v>0.12206603549</v>
      </c>
      <c r="P68" s="61"/>
      <c r="Q68" s="21">
        <v>6.1226847127999993E-3</v>
      </c>
      <c r="R68" s="21">
        <v>1.8402289354000002E-2</v>
      </c>
      <c r="S68" s="21">
        <v>7.931650762100001E-2</v>
      </c>
      <c r="T68" s="61"/>
      <c r="U68" s="65">
        <v>57.401379667</v>
      </c>
      <c r="V68" s="21">
        <v>1.1200000000000001E-3</v>
      </c>
      <c r="W68"/>
      <c r="X68" s="65">
        <v>80600</v>
      </c>
      <c r="Y68" s="65">
        <v>58397.49411</v>
      </c>
      <c r="Z68" s="56">
        <v>1.3801962092444997</v>
      </c>
      <c r="AA68"/>
      <c r="AB68" s="57">
        <v>2.4122765500000001</v>
      </c>
      <c r="AC68" s="23">
        <v>7.1829574689826314E-2</v>
      </c>
      <c r="AD68" s="23" t="s">
        <v>175</v>
      </c>
      <c r="AE68" s="66">
        <v>43934</v>
      </c>
    </row>
    <row r="69" spans="1:31" s="5" customFormat="1" ht="15" customHeight="1" x14ac:dyDescent="0.25">
      <c r="A69" s="18"/>
      <c r="B69" s="20" t="s">
        <v>104</v>
      </c>
      <c r="C69" s="19" t="s">
        <v>326</v>
      </c>
      <c r="D69" s="19" t="s">
        <v>206</v>
      </c>
      <c r="E69" s="19" t="s">
        <v>268</v>
      </c>
      <c r="F69" s="19" t="s">
        <v>229</v>
      </c>
      <c r="G69" s="19" t="s">
        <v>230</v>
      </c>
      <c r="H69" s="21">
        <v>1.0800000000000001E-2</v>
      </c>
      <c r="I69"/>
      <c r="J69" s="22">
        <v>91.7</v>
      </c>
      <c r="K69"/>
      <c r="L69" s="23">
        <v>2.6398264223000002E-2</v>
      </c>
      <c r="M69" s="23">
        <v>-9.847005514099999E-2</v>
      </c>
      <c r="N69" s="63">
        <v>-0.11333602944000001</v>
      </c>
      <c r="O69" s="63">
        <v>-6.3334483940000005E-2</v>
      </c>
      <c r="P69" s="61"/>
      <c r="Q69" s="21">
        <v>3.9032006245000002E-3</v>
      </c>
      <c r="R69" s="21">
        <v>1.1746432385E-2</v>
      </c>
      <c r="S69" s="21">
        <v>5.8806544755000002E-2</v>
      </c>
      <c r="T69" s="61"/>
      <c r="U69" s="65">
        <v>6226.1620389999998</v>
      </c>
      <c r="V69" s="21">
        <v>4.9540000000000001E-2</v>
      </c>
      <c r="W69"/>
      <c r="X69" s="65">
        <v>3585202.8779000002</v>
      </c>
      <c r="Y69" s="65">
        <v>4080592.4777000002</v>
      </c>
      <c r="Z69" s="56">
        <v>0.878598609758938</v>
      </c>
      <c r="AA69"/>
      <c r="AB69" s="57">
        <v>0.35</v>
      </c>
      <c r="AC69" s="23">
        <v>4.5801526717557245E-2</v>
      </c>
      <c r="AD69" s="23" t="s">
        <v>171</v>
      </c>
      <c r="AE69" s="66">
        <v>43951</v>
      </c>
    </row>
    <row r="70" spans="1:31" s="5" customFormat="1" ht="15" customHeight="1" x14ac:dyDescent="0.25">
      <c r="A70" s="18"/>
      <c r="B70" s="20" t="s">
        <v>105</v>
      </c>
      <c r="C70" s="19" t="s">
        <v>327</v>
      </c>
      <c r="D70" s="19" t="s">
        <v>206</v>
      </c>
      <c r="E70" s="19" t="s">
        <v>228</v>
      </c>
      <c r="F70" s="19" t="s">
        <v>328</v>
      </c>
      <c r="G70" s="19" t="s">
        <v>329</v>
      </c>
      <c r="H70" s="21">
        <v>0.01</v>
      </c>
      <c r="I70"/>
      <c r="J70" s="22">
        <v>97.7</v>
      </c>
      <c r="K70"/>
      <c r="L70" s="23">
        <v>6.8963426928999997E-4</v>
      </c>
      <c r="M70" s="23">
        <v>-0.15345473364000001</v>
      </c>
      <c r="N70" s="63">
        <v>-0.18882462042000001</v>
      </c>
      <c r="O70" s="63">
        <v>9.2454514778999991E-3</v>
      </c>
      <c r="P70" s="61"/>
      <c r="Q70" s="21">
        <v>3.8775510204000002E-3</v>
      </c>
      <c r="R70" s="21">
        <v>1.0192719486E-2</v>
      </c>
      <c r="S70" s="21">
        <v>5.8269461630999997E-2</v>
      </c>
      <c r="T70" s="61"/>
      <c r="U70" s="65">
        <v>4376.2955662000004</v>
      </c>
      <c r="V70" s="21">
        <v>2.801E-2</v>
      </c>
      <c r="W70"/>
      <c r="X70" s="65">
        <v>2028967.9456</v>
      </c>
      <c r="Y70" s="65">
        <v>2324530.2475999999</v>
      </c>
      <c r="Z70" s="56">
        <v>0.87285073949665393</v>
      </c>
      <c r="AA70"/>
      <c r="AB70" s="57">
        <v>0.38</v>
      </c>
      <c r="AC70" s="23">
        <v>4.6673490276356193E-2</v>
      </c>
      <c r="AD70" s="23" t="s">
        <v>172</v>
      </c>
      <c r="AE70" s="66">
        <v>43951</v>
      </c>
    </row>
    <row r="71" spans="1:31" s="5" customFormat="1" ht="15" customHeight="1" x14ac:dyDescent="0.25">
      <c r="A71" s="18"/>
      <c r="B71" s="20" t="s">
        <v>106</v>
      </c>
      <c r="C71" s="19" t="s">
        <v>330</v>
      </c>
      <c r="D71" s="19" t="s">
        <v>206</v>
      </c>
      <c r="E71" s="19" t="s">
        <v>268</v>
      </c>
      <c r="F71" s="19" t="s">
        <v>222</v>
      </c>
      <c r="G71" s="19" t="s">
        <v>220</v>
      </c>
      <c r="H71" s="21">
        <v>9.0000000000000011E-3</v>
      </c>
      <c r="I71"/>
      <c r="J71" s="22">
        <v>10</v>
      </c>
      <c r="K71"/>
      <c r="L71" s="23">
        <v>5.9956053154999994E-2</v>
      </c>
      <c r="M71" s="23">
        <v>-0.10090342733</v>
      </c>
      <c r="N71" s="63">
        <v>-0.23153350701</v>
      </c>
      <c r="O71" s="63">
        <v>1.6579873352000001E-2</v>
      </c>
      <c r="P71" s="61"/>
      <c r="Q71" s="21">
        <v>7.3684210526000007E-3</v>
      </c>
      <c r="R71" s="21">
        <v>2.1089630930999997E-2</v>
      </c>
      <c r="S71" s="21">
        <v>8.7719298246000013E-2</v>
      </c>
      <c r="T71" s="61"/>
      <c r="U71" s="65">
        <v>4834.1342885000004</v>
      </c>
      <c r="V71" s="21">
        <v>1.687E-2</v>
      </c>
      <c r="W71"/>
      <c r="X71" s="65">
        <v>1229422.1000000001</v>
      </c>
      <c r="Y71" s="65">
        <v>1260245.7662</v>
      </c>
      <c r="Z71" s="56">
        <v>0.97554154354119194</v>
      </c>
      <c r="AA71"/>
      <c r="AB71" s="57">
        <v>7.0000000000000007E-2</v>
      </c>
      <c r="AC71" s="23">
        <v>8.4000000000000005E-2</v>
      </c>
      <c r="AD71" s="23" t="s">
        <v>164</v>
      </c>
      <c r="AE71" s="66">
        <v>43951</v>
      </c>
    </row>
    <row r="72" spans="1:31" s="5" customFormat="1" ht="15" customHeight="1" x14ac:dyDescent="0.25">
      <c r="A72" s="18"/>
      <c r="B72" s="20" t="s">
        <v>107</v>
      </c>
      <c r="C72" s="19" t="s">
        <v>331</v>
      </c>
      <c r="D72" s="19" t="s">
        <v>206</v>
      </c>
      <c r="E72" s="19" t="s">
        <v>268</v>
      </c>
      <c r="F72" s="19" t="s">
        <v>222</v>
      </c>
      <c r="G72" s="19" t="s">
        <v>226</v>
      </c>
      <c r="H72" s="21">
        <v>4.5000000000000005E-3</v>
      </c>
      <c r="I72"/>
      <c r="J72" s="22">
        <v>103.48</v>
      </c>
      <c r="K72"/>
      <c r="L72" s="23">
        <v>0.14342541436</v>
      </c>
      <c r="M72" s="23">
        <v>-4.1408584844E-2</v>
      </c>
      <c r="N72" s="63">
        <v>-6.4732099067999996E-2</v>
      </c>
      <c r="O72" s="63">
        <v>3.47926307E-2</v>
      </c>
      <c r="P72" s="61"/>
      <c r="Q72" s="21">
        <v>0</v>
      </c>
      <c r="R72" s="21">
        <v>2.1402550091000002E-2</v>
      </c>
      <c r="S72" s="21">
        <v>8.0104526733000003E-2</v>
      </c>
      <c r="T72" s="61"/>
      <c r="U72" s="65">
        <v>275.44233817000003</v>
      </c>
      <c r="V72" s="21">
        <v>2.9099999999999998E-3</v>
      </c>
      <c r="W72"/>
      <c r="X72" s="65">
        <v>252857.0018</v>
      </c>
      <c r="Y72" s="65">
        <v>241407.89074</v>
      </c>
      <c r="Z72" s="56">
        <v>1.0474264160334794</v>
      </c>
      <c r="AA72"/>
      <c r="AB72" s="57">
        <v>0</v>
      </c>
      <c r="AC72" s="23">
        <v>0</v>
      </c>
      <c r="AD72" s="23" t="s">
        <v>164</v>
      </c>
      <c r="AE72" s="66">
        <v>43928</v>
      </c>
    </row>
    <row r="73" spans="1:31" s="5" customFormat="1" ht="15" customHeight="1" x14ac:dyDescent="0.25">
      <c r="A73" s="18"/>
      <c r="B73" s="20" t="s">
        <v>108</v>
      </c>
      <c r="C73" s="19" t="s">
        <v>332</v>
      </c>
      <c r="D73" s="19" t="s">
        <v>206</v>
      </c>
      <c r="E73" s="19" t="s">
        <v>268</v>
      </c>
      <c r="F73" s="19" t="s">
        <v>292</v>
      </c>
      <c r="G73" s="19" t="s">
        <v>333</v>
      </c>
      <c r="H73" s="21">
        <v>8.0000000000000002E-3</v>
      </c>
      <c r="I73"/>
      <c r="J73" s="22">
        <v>96</v>
      </c>
      <c r="K73"/>
      <c r="L73" s="23">
        <v>9.1023083786999998E-2</v>
      </c>
      <c r="M73" s="23">
        <v>-4.8655669389999996E-2</v>
      </c>
      <c r="N73" s="63">
        <v>-4.3538196334999994E-2</v>
      </c>
      <c r="O73" s="63">
        <v>4.6604046283000002E-2</v>
      </c>
      <c r="P73" s="61"/>
      <c r="Q73" s="21">
        <v>4.9965782023000003E-3</v>
      </c>
      <c r="R73" s="21">
        <v>1.4494645189E-2</v>
      </c>
      <c r="S73" s="21">
        <v>9.2994262987000004E-2</v>
      </c>
      <c r="T73" s="61"/>
      <c r="U73" s="65">
        <v>104.19952499999999</v>
      </c>
      <c r="V73" s="21">
        <v>2.63E-3</v>
      </c>
      <c r="W73"/>
      <c r="X73" s="65">
        <v>189393.12</v>
      </c>
      <c r="Y73" s="65">
        <v>197844.11702999999</v>
      </c>
      <c r="Z73" s="56">
        <v>0.95728456748239554</v>
      </c>
      <c r="AA73"/>
      <c r="AB73" s="57">
        <v>0.4416475473</v>
      </c>
      <c r="AC73" s="23">
        <v>5.5205943412499993E-2</v>
      </c>
      <c r="AD73" s="23" t="s">
        <v>166</v>
      </c>
      <c r="AE73" s="66">
        <v>43951</v>
      </c>
    </row>
    <row r="74" spans="1:31" s="5" customFormat="1" ht="15" customHeight="1" x14ac:dyDescent="0.25">
      <c r="A74" s="18"/>
      <c r="B74" s="20" t="s">
        <v>109</v>
      </c>
      <c r="C74" s="19" t="s">
        <v>334</v>
      </c>
      <c r="D74" s="19" t="s">
        <v>206</v>
      </c>
      <c r="E74" s="19" t="s">
        <v>268</v>
      </c>
      <c r="F74" s="19" t="s">
        <v>335</v>
      </c>
      <c r="G74" s="19" t="s">
        <v>335</v>
      </c>
      <c r="H74" s="21">
        <v>0.01</v>
      </c>
      <c r="I74"/>
      <c r="J74" s="22">
        <v>110.05</v>
      </c>
      <c r="K74"/>
      <c r="L74" s="23">
        <v>5.5731846693999998E-2</v>
      </c>
      <c r="M74" s="23">
        <v>-0.14633667396</v>
      </c>
      <c r="N74" s="63">
        <v>-0.20604650502999999</v>
      </c>
      <c r="O74" s="63">
        <v>-9.8996510042000004E-3</v>
      </c>
      <c r="P74" s="61"/>
      <c r="Q74" s="21">
        <v>6.7683508103000001E-3</v>
      </c>
      <c r="R74" s="21">
        <v>1.7186311786999999E-2</v>
      </c>
      <c r="S74" s="21">
        <v>7.1249999999999994E-2</v>
      </c>
      <c r="T74" s="61"/>
      <c r="U74" s="65">
        <v>1378.8998988000001</v>
      </c>
      <c r="V74" s="21">
        <v>7.4000000000000003E-3</v>
      </c>
      <c r="W74"/>
      <c r="X74" s="65">
        <v>533796.42449999996</v>
      </c>
      <c r="Y74" s="65">
        <v>501948.24038999999</v>
      </c>
      <c r="Z74" s="56">
        <v>1.0634491398660044</v>
      </c>
      <c r="AA74"/>
      <c r="AB74" s="57">
        <v>0.71</v>
      </c>
      <c r="AC74" s="23">
        <v>7.7419354838709681E-2</v>
      </c>
      <c r="AD74" s="23" t="s">
        <v>165</v>
      </c>
      <c r="AE74" s="66">
        <v>43951</v>
      </c>
    </row>
    <row r="75" spans="1:31" s="5" customFormat="1" ht="15" customHeight="1" x14ac:dyDescent="0.25">
      <c r="A75" s="18"/>
      <c r="B75" s="20" t="s">
        <v>110</v>
      </c>
      <c r="C75" s="19" t="s">
        <v>336</v>
      </c>
      <c r="D75" s="19" t="s">
        <v>206</v>
      </c>
      <c r="E75" s="19" t="s">
        <v>268</v>
      </c>
      <c r="F75" s="19" t="s">
        <v>232</v>
      </c>
      <c r="G75" s="19" t="s">
        <v>232</v>
      </c>
      <c r="H75" s="21">
        <v>8.0000000000000002E-3</v>
      </c>
      <c r="I75"/>
      <c r="J75" s="22">
        <v>98.5</v>
      </c>
      <c r="K75"/>
      <c r="L75" s="23">
        <v>3.8419047461999999E-2</v>
      </c>
      <c r="M75" s="23">
        <v>-0.12750144291999999</v>
      </c>
      <c r="N75" s="63">
        <v>-0.22695516950999997</v>
      </c>
      <c r="O75" s="63">
        <v>-2.5643059489999998E-2</v>
      </c>
      <c r="P75" s="61"/>
      <c r="Q75" s="21">
        <v>6.2866722547999998E-3</v>
      </c>
      <c r="R75" s="21">
        <v>1.5665796345E-2</v>
      </c>
      <c r="S75" s="21">
        <v>6.8723822549000002E-2</v>
      </c>
      <c r="T75" s="61"/>
      <c r="U75" s="65">
        <v>3866.6475693000002</v>
      </c>
      <c r="V75" s="21">
        <v>1.6810000000000002E-2</v>
      </c>
      <c r="W75"/>
      <c r="X75" s="65">
        <v>1218686.325</v>
      </c>
      <c r="Y75" s="65">
        <v>1281455.2287999999</v>
      </c>
      <c r="Z75" s="56">
        <v>0.95101748200849823</v>
      </c>
      <c r="AA75"/>
      <c r="AB75" s="57">
        <v>0.6</v>
      </c>
      <c r="AC75" s="23">
        <v>7.3096446700507606E-2</v>
      </c>
      <c r="AD75" s="23" t="s">
        <v>164</v>
      </c>
      <c r="AE75" s="66">
        <v>43951</v>
      </c>
    </row>
    <row r="76" spans="1:31" s="5" customFormat="1" ht="15" customHeight="1" x14ac:dyDescent="0.25">
      <c r="A76" s="18"/>
      <c r="B76" s="20" t="s">
        <v>111</v>
      </c>
      <c r="C76" s="19" t="s">
        <v>337</v>
      </c>
      <c r="D76" s="19" t="s">
        <v>206</v>
      </c>
      <c r="E76" s="19" t="s">
        <v>268</v>
      </c>
      <c r="F76" s="19" t="s">
        <v>234</v>
      </c>
      <c r="G76" s="19" t="s">
        <v>234</v>
      </c>
      <c r="H76" s="21">
        <v>7.4999999999999997E-3</v>
      </c>
      <c r="I76"/>
      <c r="J76" s="22">
        <v>22</v>
      </c>
      <c r="K76"/>
      <c r="L76" s="23">
        <v>2.4212241455000002E-2</v>
      </c>
      <c r="M76" s="23">
        <v>-0.27384413942999997</v>
      </c>
      <c r="N76" s="63">
        <v>-0.30044309956999998</v>
      </c>
      <c r="O76" s="63">
        <v>-0.30037563196</v>
      </c>
      <c r="P76" s="61"/>
      <c r="Q76" s="21">
        <v>4.3948076031000002E-3</v>
      </c>
      <c r="R76" s="21">
        <v>9.3515872188000004E-3</v>
      </c>
      <c r="S76" s="21">
        <v>4.9178669275000003E-2</v>
      </c>
      <c r="T76" s="61"/>
      <c r="U76" s="65">
        <v>12.4935445</v>
      </c>
      <c r="V76" s="21" t="s">
        <v>397</v>
      </c>
      <c r="W76"/>
      <c r="X76" s="65">
        <v>11348.128000000001</v>
      </c>
      <c r="Y76" s="65">
        <v>15563.98626</v>
      </c>
      <c r="Z76" s="56">
        <v>0.72912734632547793</v>
      </c>
      <c r="AA76"/>
      <c r="AB76" s="57">
        <v>9.4796000000000005E-2</v>
      </c>
      <c r="AC76" s="23">
        <v>5.1706909090909095E-2</v>
      </c>
      <c r="AD76" s="23" t="s">
        <v>176</v>
      </c>
      <c r="AE76" s="66">
        <v>43951</v>
      </c>
    </row>
    <row r="77" spans="1:31" s="5" customFormat="1" ht="15" customHeight="1" x14ac:dyDescent="0.25">
      <c r="A77" s="18"/>
      <c r="B77" s="20" t="s">
        <v>112</v>
      </c>
      <c r="C77" s="19" t="s">
        <v>338</v>
      </c>
      <c r="D77" s="19" t="s">
        <v>206</v>
      </c>
      <c r="E77" s="19" t="s">
        <v>268</v>
      </c>
      <c r="F77" s="19" t="s">
        <v>339</v>
      </c>
      <c r="G77" s="19" t="s">
        <v>340</v>
      </c>
      <c r="H77" s="21">
        <v>6.3E-3</v>
      </c>
      <c r="I77"/>
      <c r="J77" s="22">
        <v>98</v>
      </c>
      <c r="K77"/>
      <c r="L77" s="23">
        <v>0.10958284823</v>
      </c>
      <c r="M77" s="23">
        <v>-4.9899680349000004E-2</v>
      </c>
      <c r="N77" s="63">
        <v>-0.12147861453000001</v>
      </c>
      <c r="O77" s="63">
        <v>0.11469761308000001</v>
      </c>
      <c r="P77" s="61"/>
      <c r="Q77" s="21">
        <v>7.3074761101999995E-3</v>
      </c>
      <c r="R77" s="21">
        <v>1.2319939347999999E-2</v>
      </c>
      <c r="S77" s="21">
        <v>7.6109725685999996E-2</v>
      </c>
      <c r="T77" s="61"/>
      <c r="U77" s="65">
        <v>890.56459633999998</v>
      </c>
      <c r="V77" s="21">
        <v>9.0000000000000011E-3</v>
      </c>
      <c r="W77"/>
      <c r="X77" s="65">
        <v>305272.45</v>
      </c>
      <c r="Y77" s="65">
        <v>297212.75838999997</v>
      </c>
      <c r="Z77" s="56">
        <v>1.0271175828845953</v>
      </c>
      <c r="AA77"/>
      <c r="AB77" s="57">
        <v>0.65</v>
      </c>
      <c r="AC77" s="23">
        <v>7.9591836734693888E-2</v>
      </c>
      <c r="AD77" s="23" t="s">
        <v>164</v>
      </c>
      <c r="AE77" s="66">
        <v>43936</v>
      </c>
    </row>
    <row r="78" spans="1:31" s="5" customFormat="1" ht="15" customHeight="1" x14ac:dyDescent="0.25">
      <c r="A78" s="18"/>
      <c r="B78" s="20" t="s">
        <v>113</v>
      </c>
      <c r="C78" s="19" t="s">
        <v>341</v>
      </c>
      <c r="D78" s="19" t="s">
        <v>206</v>
      </c>
      <c r="E78" s="19" t="s">
        <v>268</v>
      </c>
      <c r="F78" s="19" t="s">
        <v>229</v>
      </c>
      <c r="G78" s="19" t="s">
        <v>230</v>
      </c>
      <c r="H78" s="21">
        <v>0.01</v>
      </c>
      <c r="I78"/>
      <c r="J78" s="22">
        <v>109.2</v>
      </c>
      <c r="K78"/>
      <c r="L78" s="23">
        <v>3.1397313002999999E-2</v>
      </c>
      <c r="M78" s="23">
        <v>-3.4293770484000001E-2</v>
      </c>
      <c r="N78" s="63">
        <v>-4.1686120856000007E-2</v>
      </c>
      <c r="O78" s="63">
        <v>6.1346578381000001E-2</v>
      </c>
      <c r="P78" s="61"/>
      <c r="Q78" s="21">
        <v>6.1960195268999999E-3</v>
      </c>
      <c r="R78" s="21">
        <v>1.8732113432999999E-2</v>
      </c>
      <c r="S78" s="21">
        <v>7.5977956454999995E-2</v>
      </c>
      <c r="T78" s="61"/>
      <c r="U78" s="65">
        <v>4807.7043942999999</v>
      </c>
      <c r="V78" s="21">
        <v>4.9109999999999994E-2</v>
      </c>
      <c r="W78"/>
      <c r="X78" s="65">
        <v>3610936.8204000001</v>
      </c>
      <c r="Y78" s="65">
        <v>3590231.9064000002</v>
      </c>
      <c r="Z78" s="56">
        <v>1.0057670129784906</v>
      </c>
      <c r="AA78"/>
      <c r="AB78" s="57">
        <v>0.66</v>
      </c>
      <c r="AC78" s="23">
        <v>7.252747252747252E-2</v>
      </c>
      <c r="AD78" s="23" t="s">
        <v>171</v>
      </c>
      <c r="AE78" s="66">
        <v>43951</v>
      </c>
    </row>
    <row r="79" spans="1:31" s="5" customFormat="1" ht="15" customHeight="1" x14ac:dyDescent="0.25">
      <c r="A79" s="18"/>
      <c r="B79" s="20" t="s">
        <v>114</v>
      </c>
      <c r="C79" s="19" t="s">
        <v>342</v>
      </c>
      <c r="D79" s="19" t="s">
        <v>206</v>
      </c>
      <c r="E79" s="19" t="s">
        <v>268</v>
      </c>
      <c r="F79" s="19" t="s">
        <v>335</v>
      </c>
      <c r="G79" s="19" t="s">
        <v>343</v>
      </c>
      <c r="H79" s="21">
        <v>0.01</v>
      </c>
      <c r="I79"/>
      <c r="J79" s="22">
        <v>104.1</v>
      </c>
      <c r="K79"/>
      <c r="L79" s="23">
        <v>4.0828980016000001E-2</v>
      </c>
      <c r="M79" s="23">
        <v>-9.3042151369000001E-2</v>
      </c>
      <c r="N79" s="63">
        <v>-0.10491020151000001</v>
      </c>
      <c r="O79" s="63">
        <v>9.4031871507000014E-2</v>
      </c>
      <c r="P79" s="61"/>
      <c r="Q79" s="21">
        <v>7.2485353987000005E-3</v>
      </c>
      <c r="R79" s="21">
        <v>2.0426579162999999E-2</v>
      </c>
      <c r="S79" s="21">
        <v>8.2571116892000002E-2</v>
      </c>
      <c r="T79" s="61"/>
      <c r="U79" s="65">
        <v>819.71436116999996</v>
      </c>
      <c r="V79" s="21">
        <v>4.2699999999999995E-3</v>
      </c>
      <c r="W79"/>
      <c r="X79" s="65">
        <v>310113.19361000002</v>
      </c>
      <c r="Y79" s="65">
        <v>312395.57082999998</v>
      </c>
      <c r="Z79" s="56">
        <v>0.99269395140931116</v>
      </c>
      <c r="AA79"/>
      <c r="AB79" s="57">
        <v>0.73</v>
      </c>
      <c r="AC79" s="23">
        <v>8.4149855907780985E-2</v>
      </c>
      <c r="AD79" s="23" t="s">
        <v>165</v>
      </c>
      <c r="AE79" s="66">
        <v>43951</v>
      </c>
    </row>
    <row r="80" spans="1:31" s="5" customFormat="1" ht="15" customHeight="1" x14ac:dyDescent="0.25">
      <c r="A80" s="18"/>
      <c r="B80" s="20" t="s">
        <v>115</v>
      </c>
      <c r="C80" s="19" t="s">
        <v>344</v>
      </c>
      <c r="D80" s="19" t="s">
        <v>206</v>
      </c>
      <c r="E80" s="19" t="s">
        <v>268</v>
      </c>
      <c r="F80" s="19" t="s">
        <v>258</v>
      </c>
      <c r="G80" s="19" t="s">
        <v>345</v>
      </c>
      <c r="H80" s="21">
        <v>2E-3</v>
      </c>
      <c r="I80"/>
      <c r="J80" s="22">
        <v>42.7</v>
      </c>
      <c r="K80"/>
      <c r="L80" s="23">
        <v>-2.5640374420999999E-2</v>
      </c>
      <c r="M80" s="23">
        <v>-0.15046427100000001</v>
      </c>
      <c r="N80" s="63">
        <v>-0.20856712504</v>
      </c>
      <c r="O80" s="63">
        <v>-0.13835423670999999</v>
      </c>
      <c r="P80" s="61"/>
      <c r="Q80" s="21">
        <v>6.4096309399999992E-3</v>
      </c>
      <c r="R80" s="21">
        <v>1.0706445185E-2</v>
      </c>
      <c r="S80" s="21">
        <v>4.9475523203999998E-2</v>
      </c>
      <c r="T80" s="61"/>
      <c r="U80" s="65">
        <v>9.7820315000000004</v>
      </c>
      <c r="V80" s="21" t="s">
        <v>397</v>
      </c>
      <c r="W80"/>
      <c r="X80" s="65">
        <v>40748.7808</v>
      </c>
      <c r="Y80" s="65">
        <v>66711.229070000001</v>
      </c>
      <c r="Z80" s="56">
        <v>0.61082341560882292</v>
      </c>
      <c r="AA80"/>
      <c r="AB80" s="57">
        <v>0.28843339229999998</v>
      </c>
      <c r="AC80" s="23">
        <v>8.1058564580796244E-2</v>
      </c>
      <c r="AD80" s="23" t="s">
        <v>164</v>
      </c>
      <c r="AE80" s="66">
        <v>43951</v>
      </c>
    </row>
    <row r="81" spans="1:31" s="5" customFormat="1" ht="15" customHeight="1" x14ac:dyDescent="0.25">
      <c r="A81" s="18"/>
      <c r="B81" s="20" t="s">
        <v>155</v>
      </c>
      <c r="C81" s="19" t="s">
        <v>346</v>
      </c>
      <c r="D81" s="19" t="s">
        <v>206</v>
      </c>
      <c r="E81" s="19" t="s">
        <v>268</v>
      </c>
      <c r="F81" s="19" t="s">
        <v>347</v>
      </c>
      <c r="G81" s="19" t="s">
        <v>348</v>
      </c>
      <c r="H81" s="21">
        <v>1.15E-2</v>
      </c>
      <c r="I81"/>
      <c r="J81" s="22">
        <v>105.89</v>
      </c>
      <c r="K81"/>
      <c r="L81" s="23">
        <v>8.7292324520999998E-2</v>
      </c>
      <c r="M81" s="23">
        <v>-3.2306483539000001E-2</v>
      </c>
      <c r="N81" s="63">
        <v>-6.2015487998000003E-2</v>
      </c>
      <c r="O81" s="63">
        <v>9.3460668891999998E-2</v>
      </c>
      <c r="P81" s="61"/>
      <c r="Q81" s="21">
        <v>6.4285714285999994E-3</v>
      </c>
      <c r="R81" s="21">
        <v>1.8320205328000001E-2</v>
      </c>
      <c r="S81" s="21">
        <v>7.5587452471000002E-2</v>
      </c>
      <c r="T81" s="61"/>
      <c r="U81" s="65">
        <v>582.81371300000001</v>
      </c>
      <c r="V81" s="21">
        <v>4.7999999999999996E-3</v>
      </c>
      <c r="W81"/>
      <c r="X81" s="65">
        <v>203308.27054999999</v>
      </c>
      <c r="Y81" s="65">
        <v>196196.69965</v>
      </c>
      <c r="Z81" s="56">
        <v>1.0362471484621631</v>
      </c>
      <c r="AA81"/>
      <c r="AB81" s="57">
        <v>0.63</v>
      </c>
      <c r="AC81" s="23">
        <v>7.1394843705732375E-2</v>
      </c>
      <c r="AD81" s="23" t="s">
        <v>164</v>
      </c>
      <c r="AE81" s="66">
        <v>43951</v>
      </c>
    </row>
    <row r="82" spans="1:31" s="5" customFormat="1" ht="15" customHeight="1" x14ac:dyDescent="0.25">
      <c r="A82" s="18"/>
      <c r="B82" s="20" t="s">
        <v>177</v>
      </c>
      <c r="C82" s="19" t="s">
        <v>349</v>
      </c>
      <c r="D82" s="19" t="s">
        <v>206</v>
      </c>
      <c r="E82" s="19" t="s">
        <v>304</v>
      </c>
      <c r="F82" s="19" t="s">
        <v>350</v>
      </c>
      <c r="G82" s="19" t="s">
        <v>220</v>
      </c>
      <c r="H82" s="21">
        <v>8.5000000000000006E-3</v>
      </c>
      <c r="I82"/>
      <c r="J82" s="22">
        <v>114.5</v>
      </c>
      <c r="K82"/>
      <c r="L82" s="23">
        <v>7.8885497683999994E-2</v>
      </c>
      <c r="M82" s="23">
        <v>-8.9204857102999996E-2</v>
      </c>
      <c r="N82" s="63">
        <v>-0.21962523225999997</v>
      </c>
      <c r="O82" s="63">
        <v>0.28032355453000002</v>
      </c>
      <c r="P82" s="61"/>
      <c r="Q82" s="21">
        <v>5.0637659414999999E-3</v>
      </c>
      <c r="R82" s="21">
        <v>1.3590733591E-2</v>
      </c>
      <c r="S82" s="21">
        <v>7.3355230416999997E-2</v>
      </c>
      <c r="T82" s="61"/>
      <c r="U82" s="65">
        <v>6638.0001460000003</v>
      </c>
      <c r="V82" s="21">
        <v>2.402E-2</v>
      </c>
      <c r="W82"/>
      <c r="X82" s="65">
        <v>1748355.0020000001</v>
      </c>
      <c r="Y82" s="65">
        <v>1670626.5385</v>
      </c>
      <c r="Z82" s="56">
        <v>1.0465265346316059</v>
      </c>
      <c r="AA82"/>
      <c r="AB82" s="57">
        <v>0.54</v>
      </c>
      <c r="AC82" s="23">
        <v>5.6593886462882097E-2</v>
      </c>
      <c r="AD82" s="23" t="s">
        <v>178</v>
      </c>
      <c r="AE82" s="66">
        <v>43951</v>
      </c>
    </row>
    <row r="83" spans="1:31" s="5" customFormat="1" ht="15" customHeight="1" x14ac:dyDescent="0.25">
      <c r="A83" s="18"/>
      <c r="B83" s="20" t="s">
        <v>156</v>
      </c>
      <c r="C83" s="19" t="s">
        <v>351</v>
      </c>
      <c r="D83" s="19" t="s">
        <v>206</v>
      </c>
      <c r="E83" s="19" t="s">
        <v>210</v>
      </c>
      <c r="F83" s="19" t="s">
        <v>222</v>
      </c>
      <c r="G83" s="19" t="s">
        <v>220</v>
      </c>
      <c r="H83" s="21">
        <v>5.5000000000000005E-3</v>
      </c>
      <c r="I83"/>
      <c r="J83" s="22">
        <v>90.55</v>
      </c>
      <c r="K83"/>
      <c r="L83" s="23">
        <v>3.3240997235999999E-3</v>
      </c>
      <c r="M83" s="23">
        <v>-0.33174704445000003</v>
      </c>
      <c r="N83" s="63">
        <v>-0.33383208424000005</v>
      </c>
      <c r="O83" s="63">
        <v>-0.1038677777</v>
      </c>
      <c r="P83" s="61"/>
      <c r="Q83" s="21">
        <v>0</v>
      </c>
      <c r="R83" s="21">
        <v>3.6767409367999999E-3</v>
      </c>
      <c r="S83" s="21">
        <v>5.1687273403E-2</v>
      </c>
      <c r="T83" s="61"/>
      <c r="U83" s="65">
        <v>8699.1967841999995</v>
      </c>
      <c r="V83" s="21">
        <v>2.2919999999999999E-2</v>
      </c>
      <c r="W83"/>
      <c r="X83" s="65">
        <v>1648705.6957</v>
      </c>
      <c r="Y83" s="65">
        <v>1977133.6174000001</v>
      </c>
      <c r="Z83" s="56">
        <v>0.8338868355635497</v>
      </c>
      <c r="AA83"/>
      <c r="AB83" s="57">
        <v>0</v>
      </c>
      <c r="AC83" s="23">
        <v>0</v>
      </c>
      <c r="AD83" s="23" t="s">
        <v>170</v>
      </c>
      <c r="AE83" s="66">
        <v>43875</v>
      </c>
    </row>
    <row r="84" spans="1:31" s="5" customFormat="1" ht="15" customHeight="1" x14ac:dyDescent="0.25">
      <c r="A84" s="18"/>
      <c r="B84" s="20" t="s">
        <v>157</v>
      </c>
      <c r="C84" s="19" t="s">
        <v>352</v>
      </c>
      <c r="D84" s="19" t="s">
        <v>206</v>
      </c>
      <c r="E84" s="19" t="s">
        <v>210</v>
      </c>
      <c r="F84" s="19" t="s">
        <v>221</v>
      </c>
      <c r="G84" s="19" t="s">
        <v>218</v>
      </c>
      <c r="H84" s="21">
        <v>1.3500000000000002E-2</v>
      </c>
      <c r="I84"/>
      <c r="J84" s="22">
        <v>96.79</v>
      </c>
      <c r="K84"/>
      <c r="L84" s="23">
        <v>3.4943412849000002E-2</v>
      </c>
      <c r="M84" s="23">
        <v>-0.25822398320000001</v>
      </c>
      <c r="N84" s="63">
        <v>-0.29250587997999999</v>
      </c>
      <c r="O84" s="63">
        <v>9.8502366200000011E-3</v>
      </c>
      <c r="P84" s="61"/>
      <c r="Q84" s="21">
        <v>2.8790786948000003E-3</v>
      </c>
      <c r="R84" s="21">
        <v>9.0978013647000002E-3</v>
      </c>
      <c r="S84" s="21">
        <v>7.0724307925999999E-2</v>
      </c>
      <c r="T84" s="61"/>
      <c r="U84" s="65">
        <v>6267.3272315000004</v>
      </c>
      <c r="V84" s="21">
        <v>1.915E-2</v>
      </c>
      <c r="W84"/>
      <c r="X84" s="65">
        <v>1381289.6061</v>
      </c>
      <c r="Y84" s="65">
        <v>1740581.8621</v>
      </c>
      <c r="Z84" s="56">
        <v>0.79357922553179061</v>
      </c>
      <c r="AA84"/>
      <c r="AB84" s="57">
        <v>0.27</v>
      </c>
      <c r="AC84" s="23">
        <v>3.3474532493026142E-2</v>
      </c>
      <c r="AD84" s="23" t="s">
        <v>164</v>
      </c>
      <c r="AE84" s="66">
        <v>43951</v>
      </c>
    </row>
    <row r="85" spans="1:31" s="5" customFormat="1" ht="15" customHeight="1" x14ac:dyDescent="0.25">
      <c r="A85" s="18"/>
      <c r="B85" s="20" t="s">
        <v>158</v>
      </c>
      <c r="C85" s="19" t="s">
        <v>353</v>
      </c>
      <c r="D85" s="19" t="s">
        <v>206</v>
      </c>
      <c r="E85" s="19" t="s">
        <v>236</v>
      </c>
      <c r="F85" s="19" t="s">
        <v>222</v>
      </c>
      <c r="G85" s="19" t="s">
        <v>270</v>
      </c>
      <c r="H85" s="21">
        <v>0.01</v>
      </c>
      <c r="I85"/>
      <c r="J85" s="22">
        <v>99.35</v>
      </c>
      <c r="K85"/>
      <c r="L85" s="23">
        <v>9.3889940326000003E-3</v>
      </c>
      <c r="M85" s="23">
        <v>-0.13866580752000002</v>
      </c>
      <c r="N85" s="63">
        <v>-0.19382881913</v>
      </c>
      <c r="O85" s="63">
        <v>8.8745073838999988E-2</v>
      </c>
      <c r="P85" s="61"/>
      <c r="Q85" s="21">
        <v>6.0593819431E-3</v>
      </c>
      <c r="R85" s="21">
        <v>1.6455487905E-2</v>
      </c>
      <c r="S85" s="21">
        <v>8.6716058265999998E-2</v>
      </c>
      <c r="T85" s="61"/>
      <c r="U85" s="65">
        <v>1991.9960023000001</v>
      </c>
      <c r="V85" s="21">
        <v>1.1779999999999999E-2</v>
      </c>
      <c r="W85"/>
      <c r="X85" s="65">
        <v>522457.01120000001</v>
      </c>
      <c r="Y85" s="65">
        <v>487664.80781999999</v>
      </c>
      <c r="Z85" s="56">
        <v>1.0713445030727786</v>
      </c>
      <c r="AA85"/>
      <c r="AB85" s="57">
        <v>0.6</v>
      </c>
      <c r="AC85" s="23">
        <v>7.2471061902365366E-2</v>
      </c>
      <c r="AD85" s="23" t="s">
        <v>173</v>
      </c>
      <c r="AE85" s="66">
        <v>43930</v>
      </c>
    </row>
    <row r="86" spans="1:31" s="5" customFormat="1" ht="15" customHeight="1" x14ac:dyDescent="0.25">
      <c r="A86" s="18"/>
      <c r="B86" s="20" t="s">
        <v>159</v>
      </c>
      <c r="C86" s="19" t="s">
        <v>354</v>
      </c>
      <c r="D86" s="19" t="s">
        <v>206</v>
      </c>
      <c r="E86" s="19" t="s">
        <v>304</v>
      </c>
      <c r="F86" s="19" t="s">
        <v>355</v>
      </c>
      <c r="G86" s="19" t="s">
        <v>356</v>
      </c>
      <c r="H86" s="21">
        <v>1.1000000000000001E-2</v>
      </c>
      <c r="I86"/>
      <c r="J86" s="22">
        <v>121.66</v>
      </c>
      <c r="K86"/>
      <c r="L86" s="23">
        <v>3.1718233117999997E-2</v>
      </c>
      <c r="M86" s="23">
        <v>-0.11627032114000001</v>
      </c>
      <c r="N86" s="63">
        <v>-0.16646345037999999</v>
      </c>
      <c r="O86" s="63">
        <v>-1.7166918004000001E-2</v>
      </c>
      <c r="P86" s="61"/>
      <c r="Q86" s="21">
        <v>4.9789029536000005E-3</v>
      </c>
      <c r="R86" s="21">
        <v>1.4858204157E-2</v>
      </c>
      <c r="S86" s="21">
        <v>6.5529010238999999E-2</v>
      </c>
      <c r="T86" s="61"/>
      <c r="U86" s="65">
        <v>2127.7917312</v>
      </c>
      <c r="V86" s="21">
        <v>1.0960000000000001E-2</v>
      </c>
      <c r="W86"/>
      <c r="X86" s="65">
        <v>791158.38647999999</v>
      </c>
      <c r="Y86" s="65">
        <v>771690.20533999999</v>
      </c>
      <c r="Z86" s="56">
        <v>1.025227974911801</v>
      </c>
      <c r="AA86"/>
      <c r="AB86" s="57">
        <v>0.59</v>
      </c>
      <c r="AC86" s="23">
        <v>5.8194969587374655E-2</v>
      </c>
      <c r="AD86" s="23" t="s">
        <v>176</v>
      </c>
      <c r="AE86" s="66">
        <v>43955</v>
      </c>
    </row>
    <row r="87" spans="1:31" s="5" customFormat="1" ht="15" customHeight="1" x14ac:dyDescent="0.25">
      <c r="A87" s="18"/>
      <c r="B87" s="20" t="s">
        <v>179</v>
      </c>
      <c r="C87" s="19" t="s">
        <v>357</v>
      </c>
      <c r="D87" s="19" t="s">
        <v>206</v>
      </c>
      <c r="E87" s="19" t="s">
        <v>268</v>
      </c>
      <c r="F87" s="19" t="s">
        <v>222</v>
      </c>
      <c r="G87" s="19" t="s">
        <v>358</v>
      </c>
      <c r="H87" s="21">
        <v>0.01</v>
      </c>
      <c r="I87"/>
      <c r="J87" s="22">
        <v>101.3</v>
      </c>
      <c r="K87"/>
      <c r="L87" s="23">
        <v>2.1149641509000002E-2</v>
      </c>
      <c r="M87" s="23">
        <v>-0.12179403857</v>
      </c>
      <c r="N87" s="63">
        <v>-0.20070893779999999</v>
      </c>
      <c r="O87" s="63">
        <v>0.25158400130000003</v>
      </c>
      <c r="P87" s="61"/>
      <c r="Q87" s="21">
        <v>7.0228114013999995E-3</v>
      </c>
      <c r="R87" s="21">
        <v>2.2834125162999999E-2</v>
      </c>
      <c r="S87" s="21">
        <v>9.3074461684000007E-2</v>
      </c>
      <c r="T87" s="61"/>
      <c r="U87" s="65">
        <v>4206.9714821999996</v>
      </c>
      <c r="V87" s="21">
        <v>1.11E-2</v>
      </c>
      <c r="W87"/>
      <c r="X87" s="65">
        <v>807168.42870000005</v>
      </c>
      <c r="Y87" s="65">
        <v>756273.12415000005</v>
      </c>
      <c r="Z87" s="56">
        <v>1.0672975184820999</v>
      </c>
      <c r="AA87"/>
      <c r="AB87" s="57">
        <v>0.70157885900000005</v>
      </c>
      <c r="AC87" s="23">
        <v>8.3109045488647587E-2</v>
      </c>
      <c r="AD87" s="23" t="s">
        <v>166</v>
      </c>
      <c r="AE87" s="66">
        <v>43930</v>
      </c>
    </row>
    <row r="88" spans="1:31" s="5" customFormat="1" ht="15" customHeight="1" x14ac:dyDescent="0.25">
      <c r="A88" s="18"/>
      <c r="B88" s="20" t="s">
        <v>180</v>
      </c>
      <c r="C88" s="19" t="s">
        <v>359</v>
      </c>
      <c r="D88" s="19" t="s">
        <v>206</v>
      </c>
      <c r="E88" s="19" t="s">
        <v>236</v>
      </c>
      <c r="F88" s="19" t="s">
        <v>222</v>
      </c>
      <c r="G88" s="19" t="s">
        <v>360</v>
      </c>
      <c r="H88" s="21">
        <v>0.01</v>
      </c>
      <c r="I88"/>
      <c r="J88" s="22">
        <v>88.5</v>
      </c>
      <c r="K88"/>
      <c r="L88" s="23">
        <v>4.9771144768000002E-4</v>
      </c>
      <c r="M88" s="23">
        <v>-0.20885890636999999</v>
      </c>
      <c r="N88" s="63">
        <v>-0.28451677887999999</v>
      </c>
      <c r="O88" s="63">
        <v>9.2624423346999996E-2</v>
      </c>
      <c r="P88" s="61"/>
      <c r="Q88" s="21">
        <v>0</v>
      </c>
      <c r="R88" s="21">
        <v>1.7507002801E-2</v>
      </c>
      <c r="S88" s="21">
        <v>8.992263639100001E-2</v>
      </c>
      <c r="T88" s="61"/>
      <c r="U88" s="65">
        <v>2811.8058918000002</v>
      </c>
      <c r="V88" s="21">
        <v>1.0709999999999999E-2</v>
      </c>
      <c r="W88"/>
      <c r="X88" s="65">
        <v>694532.77800000005</v>
      </c>
      <c r="Y88" s="65">
        <v>637870.92382000003</v>
      </c>
      <c r="Z88" s="56">
        <v>1.0888296551293963</v>
      </c>
      <c r="AA88"/>
      <c r="AB88" s="57">
        <v>0</v>
      </c>
      <c r="AC88" s="23">
        <v>0</v>
      </c>
      <c r="AD88" s="23" t="s">
        <v>183</v>
      </c>
      <c r="AE88" s="66">
        <v>43928</v>
      </c>
    </row>
    <row r="89" spans="1:31" s="5" customFormat="1" ht="15" customHeight="1" x14ac:dyDescent="0.25">
      <c r="A89" s="18"/>
      <c r="B89" s="20" t="s">
        <v>181</v>
      </c>
      <c r="C89" s="19" t="s">
        <v>361</v>
      </c>
      <c r="D89" s="19" t="s">
        <v>206</v>
      </c>
      <c r="E89" s="19" t="s">
        <v>268</v>
      </c>
      <c r="F89" s="19" t="s">
        <v>222</v>
      </c>
      <c r="G89" s="19" t="s">
        <v>270</v>
      </c>
      <c r="H89" s="21">
        <v>0.01</v>
      </c>
      <c r="I89"/>
      <c r="J89" s="22">
        <v>92.13</v>
      </c>
      <c r="K89"/>
      <c r="L89" s="23">
        <v>-1.8326508248000001E-2</v>
      </c>
      <c r="M89" s="23">
        <v>-0.12056602186</v>
      </c>
      <c r="N89" s="63">
        <v>-0.14221874096000001</v>
      </c>
      <c r="O89" s="63">
        <v>-8.2977343831E-2</v>
      </c>
      <c r="P89" s="61"/>
      <c r="Q89" s="21">
        <v>5.8262711864000005E-3</v>
      </c>
      <c r="R89" s="21">
        <v>1.6470615352E-2</v>
      </c>
      <c r="S89" s="21">
        <v>6.3321765377000003E-2</v>
      </c>
      <c r="T89" s="61"/>
      <c r="U89" s="65">
        <v>2222.2177132000002</v>
      </c>
      <c r="V89" s="21">
        <v>8.7299999999999999E-3</v>
      </c>
      <c r="W89"/>
      <c r="X89" s="65">
        <v>639617.77641000005</v>
      </c>
      <c r="Y89" s="65">
        <v>677730.55070000002</v>
      </c>
      <c r="Z89" s="56">
        <v>0.94376411945627237</v>
      </c>
      <c r="AA89"/>
      <c r="AB89" s="57">
        <v>0.55000000000000004</v>
      </c>
      <c r="AC89" s="23">
        <v>7.1637902963204173E-2</v>
      </c>
      <c r="AD89" s="23" t="s">
        <v>184</v>
      </c>
      <c r="AE89" s="66">
        <v>43930</v>
      </c>
    </row>
    <row r="90" spans="1:31" s="5" customFormat="1" ht="15" customHeight="1" x14ac:dyDescent="0.25">
      <c r="A90" s="18"/>
      <c r="B90" s="20" t="s">
        <v>186</v>
      </c>
      <c r="C90" s="19" t="s">
        <v>362</v>
      </c>
      <c r="D90" s="19" t="s">
        <v>206</v>
      </c>
      <c r="E90" s="19" t="s">
        <v>304</v>
      </c>
      <c r="F90" s="19" t="s">
        <v>350</v>
      </c>
      <c r="G90" s="19" t="s">
        <v>220</v>
      </c>
      <c r="H90" s="21">
        <v>7.4999999999999997E-3</v>
      </c>
      <c r="I90"/>
      <c r="J90" s="22">
        <v>105.7</v>
      </c>
      <c r="K90"/>
      <c r="L90" s="23">
        <v>6.6750277920000003E-2</v>
      </c>
      <c r="M90" s="23">
        <v>-0.17391872738</v>
      </c>
      <c r="N90" s="63">
        <v>-0.20668877177</v>
      </c>
      <c r="O90" s="63">
        <v>0.27393420081999997</v>
      </c>
      <c r="P90" s="61"/>
      <c r="Q90" s="21">
        <v>5.6219255095000002E-3</v>
      </c>
      <c r="R90" s="21">
        <v>1.5283674257E-2</v>
      </c>
      <c r="S90" s="21">
        <v>7.1744680850999998E-2</v>
      </c>
      <c r="T90" s="61"/>
      <c r="U90" s="65">
        <v>2819.5842072</v>
      </c>
      <c r="V90" s="21">
        <v>9.5099999999999994E-3</v>
      </c>
      <c r="W90"/>
      <c r="X90" s="65">
        <v>696200.23759999999</v>
      </c>
      <c r="Y90" s="65">
        <v>717274.53928999999</v>
      </c>
      <c r="Z90" s="56">
        <v>0.97061891850941684</v>
      </c>
      <c r="AA90"/>
      <c r="AB90" s="57">
        <v>0.56000000000000005</v>
      </c>
      <c r="AC90" s="23">
        <v>6.3576158940397351E-2</v>
      </c>
      <c r="AD90" s="23" t="s">
        <v>184</v>
      </c>
      <c r="AE90" s="66">
        <v>43937</v>
      </c>
    </row>
    <row r="91" spans="1:31" s="5" customFormat="1" ht="15" customHeight="1" x14ac:dyDescent="0.25">
      <c r="A91" s="18"/>
      <c r="B91" s="20" t="s">
        <v>182</v>
      </c>
      <c r="C91" s="19" t="s">
        <v>363</v>
      </c>
      <c r="D91" s="19" t="s">
        <v>206</v>
      </c>
      <c r="E91" s="19" t="s">
        <v>268</v>
      </c>
      <c r="F91" s="19" t="s">
        <v>221</v>
      </c>
      <c r="G91" s="19" t="s">
        <v>364</v>
      </c>
      <c r="H91" s="21">
        <v>1.15E-2</v>
      </c>
      <c r="I91"/>
      <c r="J91" s="22">
        <v>91.4</v>
      </c>
      <c r="K91"/>
      <c r="L91" s="23">
        <v>6.0201832734999995E-2</v>
      </c>
      <c r="M91" s="23">
        <v>-0.11855381136</v>
      </c>
      <c r="N91" s="63">
        <v>-0.12066827526999999</v>
      </c>
      <c r="O91" s="63">
        <v>-1.0581198270000002E-2</v>
      </c>
      <c r="P91" s="61"/>
      <c r="Q91" s="21">
        <v>0</v>
      </c>
      <c r="R91" s="21">
        <v>2.6246223565000001E-2</v>
      </c>
      <c r="S91" s="21">
        <v>8.1580669283999999E-2</v>
      </c>
      <c r="T91" s="61"/>
      <c r="U91" s="65">
        <v>1806.9177063</v>
      </c>
      <c r="V91" s="21">
        <v>1.37E-2</v>
      </c>
      <c r="W91"/>
      <c r="X91" s="65">
        <v>626675.87399999995</v>
      </c>
      <c r="Y91" s="65">
        <v>665428.28064999997</v>
      </c>
      <c r="Z91" s="56">
        <v>0.94176321058650214</v>
      </c>
      <c r="AA91"/>
      <c r="AB91" s="57">
        <v>0</v>
      </c>
      <c r="AC91" s="23">
        <v>0</v>
      </c>
      <c r="AD91" s="23" t="s">
        <v>166</v>
      </c>
      <c r="AE91" s="66">
        <v>43928</v>
      </c>
    </row>
    <row r="92" spans="1:31" s="5" customFormat="1" ht="15" customHeight="1" x14ac:dyDescent="0.25">
      <c r="A92" s="18"/>
      <c r="B92" s="20" t="s">
        <v>189</v>
      </c>
      <c r="C92" s="19" t="s">
        <v>365</v>
      </c>
      <c r="D92" s="19" t="s">
        <v>206</v>
      </c>
      <c r="E92" s="19" t="s">
        <v>210</v>
      </c>
      <c r="F92" s="19" t="s">
        <v>253</v>
      </c>
      <c r="G92" s="19" t="s">
        <v>366</v>
      </c>
      <c r="H92" s="21">
        <v>5.0000000000000001E-3</v>
      </c>
      <c r="I92"/>
      <c r="J92" s="22">
        <v>80.7</v>
      </c>
      <c r="K92"/>
      <c r="L92" s="23">
        <v>2.1928306534000002E-2</v>
      </c>
      <c r="M92" s="23">
        <v>-0.32588315146000002</v>
      </c>
      <c r="N92" s="63">
        <v>-0.34577660578000002</v>
      </c>
      <c r="O92" s="63">
        <v>-0.17640695702999998</v>
      </c>
      <c r="P92" s="61"/>
      <c r="Q92" s="21">
        <v>1.5174506829000001E-3</v>
      </c>
      <c r="R92" s="21">
        <v>8.4297520661000009E-3</v>
      </c>
      <c r="S92" s="21">
        <v>5.5420560747999996E-2</v>
      </c>
      <c r="T92" s="61"/>
      <c r="U92" s="65">
        <v>3130.7789419999999</v>
      </c>
      <c r="V92" s="21">
        <v>8.4499999999999992E-3</v>
      </c>
      <c r="W92"/>
      <c r="X92" s="65">
        <v>610120.32570000004</v>
      </c>
      <c r="Y92" s="65">
        <v>799100.71623000002</v>
      </c>
      <c r="Z92" s="56">
        <v>0.76350867081990326</v>
      </c>
      <c r="AA92"/>
      <c r="AB92" s="57">
        <v>0.12</v>
      </c>
      <c r="AC92" s="23">
        <v>1.7843866171003715E-2</v>
      </c>
      <c r="AD92" s="23" t="s">
        <v>164</v>
      </c>
      <c r="AE92" s="66">
        <v>43951</v>
      </c>
    </row>
    <row r="93" spans="1:31" s="5" customFormat="1" ht="15" customHeight="1" x14ac:dyDescent="0.25">
      <c r="A93" s="18"/>
      <c r="B93" s="20" t="s">
        <v>188</v>
      </c>
      <c r="C93" s="19" t="s">
        <v>367</v>
      </c>
      <c r="D93" s="19" t="s">
        <v>206</v>
      </c>
      <c r="E93" s="19" t="s">
        <v>228</v>
      </c>
      <c r="F93" s="19" t="s">
        <v>222</v>
      </c>
      <c r="G93" s="19" t="s">
        <v>368</v>
      </c>
      <c r="H93" s="21">
        <v>6.9999999999999993E-3</v>
      </c>
      <c r="I93"/>
      <c r="J93" s="22">
        <v>108.8</v>
      </c>
      <c r="K93"/>
      <c r="L93" s="23">
        <v>4.1859259878000002E-2</v>
      </c>
      <c r="M93" s="23">
        <v>-0.12901382587000002</v>
      </c>
      <c r="N93" s="63">
        <v>-0.23340014948000001</v>
      </c>
      <c r="O93" s="63">
        <v>0.19022086078</v>
      </c>
      <c r="P93" s="61"/>
      <c r="Q93" s="21">
        <v>5.5857127453000002E-3</v>
      </c>
      <c r="R93" s="21">
        <v>1.3917092314999999E-2</v>
      </c>
      <c r="S93" s="21">
        <v>6.8106744130000008E-2</v>
      </c>
      <c r="T93" s="61"/>
      <c r="U93" s="65">
        <v>1013.537289</v>
      </c>
      <c r="V93" s="21">
        <v>4.2599999999999999E-3</v>
      </c>
      <c r="W93"/>
      <c r="X93" s="65">
        <v>311268.53120000003</v>
      </c>
      <c r="Y93" s="65">
        <v>270798.70314</v>
      </c>
      <c r="Z93" s="56">
        <v>1.1494461664355813</v>
      </c>
      <c r="AA93"/>
      <c r="AB93" s="57">
        <v>0.58638812399999996</v>
      </c>
      <c r="AC93" s="23">
        <v>6.4675160735294113E-2</v>
      </c>
      <c r="AD93" s="23" t="s">
        <v>164</v>
      </c>
      <c r="AE93" s="66">
        <v>43937</v>
      </c>
    </row>
    <row r="94" spans="1:31" s="5" customFormat="1" ht="15" customHeight="1" x14ac:dyDescent="0.25">
      <c r="A94" s="18"/>
      <c r="B94" s="20" t="s">
        <v>190</v>
      </c>
      <c r="C94" s="19" t="s">
        <v>369</v>
      </c>
      <c r="D94" s="19" t="s">
        <v>206</v>
      </c>
      <c r="E94" s="19" t="s">
        <v>268</v>
      </c>
      <c r="F94" s="19" t="s">
        <v>229</v>
      </c>
      <c r="G94" s="19" t="s">
        <v>230</v>
      </c>
      <c r="H94" s="21">
        <v>1.6E-2</v>
      </c>
      <c r="I94"/>
      <c r="J94" s="22">
        <v>107.1</v>
      </c>
      <c r="K94"/>
      <c r="L94" s="23">
        <v>1.6035311944999998E-2</v>
      </c>
      <c r="M94" s="23">
        <v>-5.0851570591000005E-2</v>
      </c>
      <c r="N94" s="63">
        <v>-6.4457955939999992E-2</v>
      </c>
      <c r="O94" s="63">
        <v>1.5890777121999999E-3</v>
      </c>
      <c r="P94" s="61"/>
      <c r="Q94" s="21">
        <v>4.7214353162999996E-3</v>
      </c>
      <c r="R94" s="21">
        <v>1.8260869565000001E-2</v>
      </c>
      <c r="S94" s="21">
        <v>7.3919471257999997E-2</v>
      </c>
      <c r="T94" s="61"/>
      <c r="U94" s="65">
        <v>1207.6121403</v>
      </c>
      <c r="V94" s="21">
        <v>1.593E-2</v>
      </c>
      <c r="W94"/>
      <c r="X94" s="65">
        <v>1144989.2853000001</v>
      </c>
      <c r="Y94" s="65">
        <v>1138129.4743999999</v>
      </c>
      <c r="Z94" s="56">
        <v>1.0060272675950304</v>
      </c>
      <c r="AA94"/>
      <c r="AB94" s="57">
        <v>0.5</v>
      </c>
      <c r="AC94" s="23">
        <v>5.6022408963585436E-2</v>
      </c>
      <c r="AD94" s="23" t="s">
        <v>171</v>
      </c>
      <c r="AE94" s="66">
        <v>43951</v>
      </c>
    </row>
    <row r="95" spans="1:31" s="5" customFormat="1" ht="15" customHeight="1" x14ac:dyDescent="0.25">
      <c r="A95" s="18"/>
      <c r="B95" s="20" t="s">
        <v>191</v>
      </c>
      <c r="C95" s="19" t="s">
        <v>370</v>
      </c>
      <c r="D95" s="19" t="s">
        <v>206</v>
      </c>
      <c r="E95" s="19" t="s">
        <v>228</v>
      </c>
      <c r="F95" s="19" t="s">
        <v>371</v>
      </c>
      <c r="G95" s="19" t="s">
        <v>372</v>
      </c>
      <c r="H95" s="21" t="s">
        <v>0</v>
      </c>
      <c r="I95"/>
      <c r="J95" s="22">
        <v>0.82</v>
      </c>
      <c r="K95"/>
      <c r="L95" s="23">
        <v>-8.8888888888000006E-2</v>
      </c>
      <c r="M95" s="23">
        <v>-0.30508474576</v>
      </c>
      <c r="N95" s="63">
        <v>-0.36434108526999998</v>
      </c>
      <c r="O95" s="63">
        <v>-0.40579710144999998</v>
      </c>
      <c r="P95" s="61"/>
      <c r="Q95" s="21">
        <v>0</v>
      </c>
      <c r="R95" s="21">
        <v>0</v>
      </c>
      <c r="S95" s="21">
        <v>0</v>
      </c>
      <c r="T95" s="61"/>
      <c r="U95" s="65">
        <v>64.328773166999994</v>
      </c>
      <c r="V95" s="21">
        <v>1.5199999999999999E-3</v>
      </c>
      <c r="W95"/>
      <c r="X95" s="65">
        <v>146670.81289999999</v>
      </c>
      <c r="Y95" s="65">
        <v>249344.01134</v>
      </c>
      <c r="Z95" s="56">
        <v>0.58822673186244245</v>
      </c>
      <c r="AA95"/>
      <c r="AB95" s="57">
        <v>0</v>
      </c>
      <c r="AC95" s="23">
        <v>0</v>
      </c>
      <c r="AD95" s="23" t="s">
        <v>164</v>
      </c>
      <c r="AE95" s="66">
        <v>42277</v>
      </c>
    </row>
    <row r="96" spans="1:31" s="5" customFormat="1" ht="15" customHeight="1" x14ac:dyDescent="0.25">
      <c r="A96" s="18"/>
      <c r="B96" s="20" t="s">
        <v>192</v>
      </c>
      <c r="C96" s="19" t="s">
        <v>373</v>
      </c>
      <c r="D96" s="19" t="s">
        <v>206</v>
      </c>
      <c r="E96" s="19" t="s">
        <v>236</v>
      </c>
      <c r="F96" s="19" t="s">
        <v>374</v>
      </c>
      <c r="G96" s="19" t="s">
        <v>374</v>
      </c>
      <c r="H96" s="21">
        <v>5.0000000000000001E-3</v>
      </c>
      <c r="I96"/>
      <c r="J96" s="22">
        <v>162.5</v>
      </c>
      <c r="K96"/>
      <c r="L96" s="23">
        <v>8.7950557984999997E-2</v>
      </c>
      <c r="M96" s="23">
        <v>-0.21127878834</v>
      </c>
      <c r="N96" s="63">
        <v>-0.23407091167000002</v>
      </c>
      <c r="O96" s="63">
        <v>0.53854027054999998</v>
      </c>
      <c r="P96" s="61"/>
      <c r="Q96" s="21">
        <v>4.9996666889000002E-3</v>
      </c>
      <c r="R96" s="21">
        <v>1.1961722487999999E-2</v>
      </c>
      <c r="S96" s="21">
        <v>0.13114754098</v>
      </c>
      <c r="T96" s="61"/>
      <c r="U96" s="65">
        <v>177.04628482999999</v>
      </c>
      <c r="V96" s="21">
        <v>3.8900000000000002E-3</v>
      </c>
      <c r="W96"/>
      <c r="X96" s="65">
        <v>274562.11249999999</v>
      </c>
      <c r="Y96" s="65">
        <v>188732.63033000001</v>
      </c>
      <c r="Z96" s="56">
        <v>1.4547675832203826</v>
      </c>
      <c r="AA96"/>
      <c r="AB96" s="57">
        <v>0.75</v>
      </c>
      <c r="AC96" s="23">
        <v>5.5384615384615386E-2</v>
      </c>
      <c r="AD96" s="23" t="s">
        <v>169</v>
      </c>
      <c r="AE96" s="66">
        <v>43951</v>
      </c>
    </row>
    <row r="97" spans="1:31" s="5" customFormat="1" ht="15" customHeight="1" x14ac:dyDescent="0.25">
      <c r="A97" s="18"/>
      <c r="B97" s="20" t="s">
        <v>193</v>
      </c>
      <c r="C97" s="19" t="s">
        <v>375</v>
      </c>
      <c r="D97" s="19" t="s">
        <v>206</v>
      </c>
      <c r="E97" s="19" t="s">
        <v>268</v>
      </c>
      <c r="F97" s="19" t="s">
        <v>223</v>
      </c>
      <c r="G97" s="19" t="s">
        <v>376</v>
      </c>
      <c r="H97" s="21">
        <v>1.4999999999999999E-2</v>
      </c>
      <c r="I97"/>
      <c r="J97" s="22">
        <v>104.32</v>
      </c>
      <c r="K97"/>
      <c r="L97" s="23">
        <v>1.9542376796000002E-2</v>
      </c>
      <c r="M97" s="23">
        <v>-0.21489961174000002</v>
      </c>
      <c r="N97" s="63">
        <v>-0.22623337096000001</v>
      </c>
      <c r="O97" s="63">
        <v>-9.1797856795000007E-2</v>
      </c>
      <c r="P97" s="61"/>
      <c r="Q97" s="21">
        <v>7.7594568379999998E-3</v>
      </c>
      <c r="R97" s="21">
        <v>1.7109144543000002E-2</v>
      </c>
      <c r="S97" s="21">
        <v>8.4275927990999991E-2</v>
      </c>
      <c r="T97" s="61"/>
      <c r="U97" s="65">
        <v>1083.7476122</v>
      </c>
      <c r="V97" s="21">
        <v>4.6100000000000004E-3</v>
      </c>
      <c r="W97"/>
      <c r="X97" s="65">
        <v>361538.83061</v>
      </c>
      <c r="Y97" s="65">
        <v>458385.65315000003</v>
      </c>
      <c r="Z97" s="56">
        <v>0.78872195961092106</v>
      </c>
      <c r="AA97"/>
      <c r="AB97" s="57">
        <v>0.8</v>
      </c>
      <c r="AC97" s="23">
        <v>9.2024539877300637E-2</v>
      </c>
      <c r="AD97" s="23" t="s">
        <v>164</v>
      </c>
      <c r="AE97" s="66">
        <v>43951</v>
      </c>
    </row>
    <row r="98" spans="1:31" s="5" customFormat="1" ht="15" customHeight="1" x14ac:dyDescent="0.25">
      <c r="A98" s="18"/>
      <c r="B98" s="20" t="s">
        <v>194</v>
      </c>
      <c r="C98" s="19" t="s">
        <v>377</v>
      </c>
      <c r="D98" s="19" t="s">
        <v>206</v>
      </c>
      <c r="E98" s="19" t="s">
        <v>228</v>
      </c>
      <c r="F98" s="19" t="s">
        <v>232</v>
      </c>
      <c r="G98" s="19" t="s">
        <v>232</v>
      </c>
      <c r="H98" s="21">
        <v>9.0000000000000011E-3</v>
      </c>
      <c r="I98"/>
      <c r="J98" s="22">
        <v>115.61</v>
      </c>
      <c r="K98"/>
      <c r="L98" s="23">
        <v>3.9092882890999998E-2</v>
      </c>
      <c r="M98" s="23">
        <v>-0.12662206865</v>
      </c>
      <c r="N98" s="63">
        <v>-0.11213860439999999</v>
      </c>
      <c r="O98" s="63">
        <v>0.15233931419999999</v>
      </c>
      <c r="P98" s="61"/>
      <c r="Q98" s="21">
        <v>6.0757684059999997E-3</v>
      </c>
      <c r="R98" s="21">
        <v>1.5144766146999999E-2</v>
      </c>
      <c r="S98" s="21">
        <v>7.1978984238000004E-2</v>
      </c>
      <c r="T98" s="61"/>
      <c r="U98" s="65">
        <v>4738.6450615000003</v>
      </c>
      <c r="V98" s="21">
        <v>1.5560000000000001E-2</v>
      </c>
      <c r="W98"/>
      <c r="X98" s="65">
        <v>1126119.8992000001</v>
      </c>
      <c r="Y98" s="65">
        <v>1046224.8795</v>
      </c>
      <c r="Z98" s="56">
        <v>1.0763650542684309</v>
      </c>
      <c r="AA98"/>
      <c r="AB98" s="57">
        <v>0.68</v>
      </c>
      <c r="AC98" s="23">
        <v>7.0582129573566299E-2</v>
      </c>
      <c r="AD98" s="23" t="s">
        <v>164</v>
      </c>
      <c r="AE98" s="66">
        <v>43951</v>
      </c>
    </row>
    <row r="99" spans="1:31" s="5" customFormat="1" ht="15" customHeight="1" x14ac:dyDescent="0.25">
      <c r="A99" s="18"/>
      <c r="B99" s="20" t="s">
        <v>185</v>
      </c>
      <c r="C99" s="19" t="s">
        <v>378</v>
      </c>
      <c r="D99" s="19" t="s">
        <v>206</v>
      </c>
      <c r="E99" s="19" t="s">
        <v>236</v>
      </c>
      <c r="F99" s="19" t="s">
        <v>286</v>
      </c>
      <c r="G99" s="19" t="s">
        <v>379</v>
      </c>
      <c r="H99" s="21">
        <v>6.0000000000000001E-3</v>
      </c>
      <c r="I99"/>
      <c r="J99" s="22">
        <v>99.45</v>
      </c>
      <c r="K99"/>
      <c r="L99" s="23">
        <v>-6.7827558469000003E-3</v>
      </c>
      <c r="M99" s="23">
        <v>-0.14314676393</v>
      </c>
      <c r="N99" s="63">
        <v>-0.17382884947000002</v>
      </c>
      <c r="O99" s="63">
        <v>0.11844062232000001</v>
      </c>
      <c r="P99" s="61"/>
      <c r="Q99" s="21">
        <v>7.5322101090000001E-3</v>
      </c>
      <c r="R99" s="21">
        <v>1.8227848100999998E-2</v>
      </c>
      <c r="S99" s="21">
        <v>9.9813707225999998E-2</v>
      </c>
      <c r="T99" s="61"/>
      <c r="U99" s="65">
        <v>4165.3075296999996</v>
      </c>
      <c r="V99" s="21">
        <v>2.1649999999999999E-2</v>
      </c>
      <c r="W99"/>
      <c r="X99" s="65">
        <v>1121502.0257999999</v>
      </c>
      <c r="Y99" s="65">
        <v>1005780.2344</v>
      </c>
      <c r="Z99" s="56">
        <v>1.1150567364937669</v>
      </c>
      <c r="AA99"/>
      <c r="AB99" s="57">
        <v>0.76</v>
      </c>
      <c r="AC99" s="23">
        <v>9.1704374057315241E-2</v>
      </c>
      <c r="AD99" s="23" t="s">
        <v>164</v>
      </c>
      <c r="AE99" s="66">
        <v>43951</v>
      </c>
    </row>
    <row r="100" spans="1:31" s="5" customFormat="1" ht="15" customHeight="1" x14ac:dyDescent="0.25">
      <c r="A100" s="18"/>
      <c r="B100" s="20" t="s">
        <v>197</v>
      </c>
      <c r="C100" s="19" t="s">
        <v>380</v>
      </c>
      <c r="D100" s="19" t="s">
        <v>239</v>
      </c>
      <c r="E100" s="19" t="s">
        <v>316</v>
      </c>
      <c r="F100" s="19" t="s">
        <v>234</v>
      </c>
      <c r="G100" s="19" t="s">
        <v>234</v>
      </c>
      <c r="H100" s="21">
        <v>6.9999999999999993E-3</v>
      </c>
      <c r="I100"/>
      <c r="J100" s="22">
        <v>151.80000000000001</v>
      </c>
      <c r="K100"/>
      <c r="L100" s="23">
        <v>3.2842261800000001E-2</v>
      </c>
      <c r="M100" s="23">
        <v>-0.1408936143</v>
      </c>
      <c r="N100" s="63">
        <v>-0.15559468103000001</v>
      </c>
      <c r="O100" s="63">
        <v>-9.4531439081000004E-3</v>
      </c>
      <c r="P100" s="61"/>
      <c r="Q100" s="21">
        <v>6.7594970934000001E-3</v>
      </c>
      <c r="R100" s="21">
        <v>1.6656487702000001E-2</v>
      </c>
      <c r="S100" s="21">
        <v>6.6900214713999998E-2</v>
      </c>
      <c r="T100" s="61"/>
      <c r="U100" s="65">
        <v>532.12544933000004</v>
      </c>
      <c r="V100" s="21">
        <v>5.13E-3</v>
      </c>
      <c r="W100"/>
      <c r="X100" s="65">
        <v>271309.25579999998</v>
      </c>
      <c r="Y100" s="65">
        <v>267562.90502000001</v>
      </c>
      <c r="Z100" s="56">
        <v>1.0140017570063382</v>
      </c>
      <c r="AA100"/>
      <c r="AB100" s="57">
        <v>1</v>
      </c>
      <c r="AC100" s="23">
        <v>7.9051383399209474E-2</v>
      </c>
      <c r="AD100" s="23" t="s">
        <v>164</v>
      </c>
      <c r="AE100" s="66">
        <v>43951</v>
      </c>
    </row>
    <row r="101" spans="1:31" s="5" customFormat="1" ht="15" customHeight="1" x14ac:dyDescent="0.25">
      <c r="A101" s="18"/>
      <c r="B101" s="20" t="s">
        <v>198</v>
      </c>
      <c r="C101" s="19" t="s">
        <v>381</v>
      </c>
      <c r="D101" s="19" t="s">
        <v>206</v>
      </c>
      <c r="E101" s="19" t="s">
        <v>321</v>
      </c>
      <c r="F101" s="19" t="s">
        <v>234</v>
      </c>
      <c r="G101" s="19" t="s">
        <v>234</v>
      </c>
      <c r="H101" s="21">
        <v>4.5000000000000005E-3</v>
      </c>
      <c r="I101"/>
      <c r="J101" s="22">
        <v>120.5</v>
      </c>
      <c r="K101"/>
      <c r="L101" s="23">
        <v>-5.0045305898000006E-3</v>
      </c>
      <c r="M101" s="23">
        <v>-0.17498086576999999</v>
      </c>
      <c r="N101" s="63">
        <v>-0.26234632532000002</v>
      </c>
      <c r="O101" s="63">
        <v>0.16351078388000001</v>
      </c>
      <c r="P101" s="61"/>
      <c r="Q101" s="21">
        <v>6.9694981961000001E-3</v>
      </c>
      <c r="R101" s="21">
        <v>1.7119838871999998E-2</v>
      </c>
      <c r="S101" s="21">
        <v>9.8085045996000014E-2</v>
      </c>
      <c r="T101" s="61"/>
      <c r="U101" s="65">
        <v>1305.5266552999999</v>
      </c>
      <c r="V101" s="21">
        <v>1.7780000000000001E-2</v>
      </c>
      <c r="W101"/>
      <c r="X101" s="65">
        <v>689417.85499999998</v>
      </c>
      <c r="Y101" s="65">
        <v>709436.49080999999</v>
      </c>
      <c r="Z101" s="56">
        <v>0.97178234264896113</v>
      </c>
      <c r="AA101"/>
      <c r="AB101" s="57">
        <v>0.85</v>
      </c>
      <c r="AC101" s="23">
        <v>8.4647302904564306E-2</v>
      </c>
      <c r="AD101" s="23" t="s">
        <v>172</v>
      </c>
      <c r="AE101" s="66">
        <v>43951</v>
      </c>
    </row>
    <row r="102" spans="1:31" s="5" customFormat="1" ht="15" customHeight="1" x14ac:dyDescent="0.25">
      <c r="A102" s="18"/>
      <c r="B102" s="20" t="s">
        <v>199</v>
      </c>
      <c r="C102" s="19" t="s">
        <v>382</v>
      </c>
      <c r="D102" s="19" t="s">
        <v>206</v>
      </c>
      <c r="E102" s="19" t="s">
        <v>304</v>
      </c>
      <c r="F102" s="19" t="s">
        <v>222</v>
      </c>
      <c r="G102" s="19" t="s">
        <v>248</v>
      </c>
      <c r="H102" s="21">
        <v>1.3000000000000001E-2</v>
      </c>
      <c r="I102"/>
      <c r="J102" s="22">
        <v>120</v>
      </c>
      <c r="K102"/>
      <c r="L102" s="23">
        <v>0.17896488863999999</v>
      </c>
      <c r="M102" s="23">
        <v>-6.3566210119000002E-2</v>
      </c>
      <c r="N102" s="63">
        <v>-8.1602829654000009E-2</v>
      </c>
      <c r="O102" s="63">
        <v>0.18617428515000001</v>
      </c>
      <c r="P102" s="61"/>
      <c r="Q102" s="21">
        <v>5.8651026393000006E-3</v>
      </c>
      <c r="R102" s="21">
        <v>1.4128848960000001E-2</v>
      </c>
      <c r="S102" s="21">
        <v>6.5664293392E-2</v>
      </c>
      <c r="T102" s="61"/>
      <c r="U102" s="65">
        <v>2053.2148725000002</v>
      </c>
      <c r="V102" s="21">
        <v>1.214E-2</v>
      </c>
      <c r="W102"/>
      <c r="X102" s="65">
        <v>904546.68</v>
      </c>
      <c r="Y102" s="65">
        <v>775220.06469999999</v>
      </c>
      <c r="Z102" s="56">
        <v>1.1668256811052069</v>
      </c>
      <c r="AA102"/>
      <c r="AB102" s="57">
        <v>0.6</v>
      </c>
      <c r="AC102" s="23">
        <v>5.9999999999999991E-2</v>
      </c>
      <c r="AD102" s="23" t="s">
        <v>166</v>
      </c>
      <c r="AE102" s="66">
        <v>43951</v>
      </c>
    </row>
    <row r="103" spans="1:31" s="5" customFormat="1" ht="15" customHeight="1" x14ac:dyDescent="0.25">
      <c r="A103" s="18"/>
      <c r="B103" s="20" t="s">
        <v>200</v>
      </c>
      <c r="C103" s="19" t="s">
        <v>383</v>
      </c>
      <c r="D103" s="19" t="s">
        <v>206</v>
      </c>
      <c r="E103" s="19" t="s">
        <v>268</v>
      </c>
      <c r="F103" s="19" t="s">
        <v>222</v>
      </c>
      <c r="G103" s="19" t="s">
        <v>384</v>
      </c>
      <c r="H103" s="21">
        <v>0.01</v>
      </c>
      <c r="I103"/>
      <c r="J103" s="22">
        <v>85.91</v>
      </c>
      <c r="K103"/>
      <c r="L103" s="23">
        <v>0.12328668386000001</v>
      </c>
      <c r="M103" s="23">
        <v>-0.1820769539</v>
      </c>
      <c r="N103" s="63">
        <v>-0.27703695350000002</v>
      </c>
      <c r="O103" s="63">
        <v>-5.6680996685999997E-2</v>
      </c>
      <c r="P103" s="61"/>
      <c r="Q103" s="21">
        <v>6.8831168831000001E-3</v>
      </c>
      <c r="R103" s="21">
        <v>1.5709743782000001E-2</v>
      </c>
      <c r="S103" s="21">
        <v>8.0179084569000011E-2</v>
      </c>
      <c r="T103" s="61"/>
      <c r="U103" s="65">
        <v>1332.812222</v>
      </c>
      <c r="V103" s="21">
        <v>5.2900000000000004E-3</v>
      </c>
      <c r="W103"/>
      <c r="X103" s="65">
        <v>387146.02674</v>
      </c>
      <c r="Y103" s="65">
        <v>436664.16424000001</v>
      </c>
      <c r="Z103" s="56">
        <v>0.88659903524214145</v>
      </c>
      <c r="AA103"/>
      <c r="AB103" s="57">
        <v>0.53</v>
      </c>
      <c r="AC103" s="23">
        <v>7.4030962635316042E-2</v>
      </c>
      <c r="AD103" s="23" t="s">
        <v>203</v>
      </c>
      <c r="AE103" s="66">
        <v>43934</v>
      </c>
    </row>
    <row r="104" spans="1:31" s="5" customFormat="1" ht="15" customHeight="1" x14ac:dyDescent="0.25">
      <c r="A104" s="18"/>
      <c r="B104" s="20" t="s">
        <v>201</v>
      </c>
      <c r="C104" s="19" t="s">
        <v>385</v>
      </c>
      <c r="D104" s="19" t="s">
        <v>206</v>
      </c>
      <c r="E104" s="19" t="s">
        <v>304</v>
      </c>
      <c r="F104" s="19" t="s">
        <v>221</v>
      </c>
      <c r="G104" s="19" t="s">
        <v>218</v>
      </c>
      <c r="H104" s="21">
        <v>9.4999999999999998E-3</v>
      </c>
      <c r="I104"/>
      <c r="J104" s="22">
        <v>112</v>
      </c>
      <c r="K104"/>
      <c r="L104" s="23">
        <v>0.10847306002</v>
      </c>
      <c r="M104" s="23">
        <v>-0.10172082484</v>
      </c>
      <c r="N104" s="63">
        <v>-0.20101532781000001</v>
      </c>
      <c r="O104" s="63">
        <v>0.20495540187</v>
      </c>
      <c r="P104" s="61"/>
      <c r="Q104" s="21">
        <v>4.9265937530999998E-3</v>
      </c>
      <c r="R104" s="21">
        <v>1.3902053712E-2</v>
      </c>
      <c r="S104" s="21">
        <v>7.3464616491000001E-2</v>
      </c>
      <c r="T104" s="61"/>
      <c r="U104" s="65">
        <v>4408.5940529999998</v>
      </c>
      <c r="V104" s="21">
        <v>1.095E-2</v>
      </c>
      <c r="W104"/>
      <c r="X104" s="65">
        <v>788342.35199999996</v>
      </c>
      <c r="Y104" s="65">
        <v>789195.39384999999</v>
      </c>
      <c r="Z104" s="56">
        <v>0.99891909930462397</v>
      </c>
      <c r="AA104"/>
      <c r="AB104" s="57">
        <v>0.5</v>
      </c>
      <c r="AC104" s="23">
        <v>5.3571428571428568E-2</v>
      </c>
      <c r="AD104" s="23" t="s">
        <v>164</v>
      </c>
      <c r="AE104" s="66">
        <v>43951</v>
      </c>
    </row>
    <row r="105" spans="1:31" s="5" customFormat="1" ht="15" customHeight="1" x14ac:dyDescent="0.25">
      <c r="A105" s="18"/>
      <c r="B105" s="20" t="s">
        <v>202</v>
      </c>
      <c r="C105" s="19" t="s">
        <v>386</v>
      </c>
      <c r="D105" s="19" t="s">
        <v>206</v>
      </c>
      <c r="E105" s="19" t="s">
        <v>225</v>
      </c>
      <c r="F105" s="19" t="s">
        <v>387</v>
      </c>
      <c r="G105" s="19" t="s">
        <v>388</v>
      </c>
      <c r="H105" s="21">
        <v>1.175E-2</v>
      </c>
      <c r="I105"/>
      <c r="J105" s="22">
        <v>89.04</v>
      </c>
      <c r="K105"/>
      <c r="L105" s="23">
        <v>-1.2863572198E-2</v>
      </c>
      <c r="M105" s="23">
        <v>-0.14757306885999999</v>
      </c>
      <c r="N105" s="63">
        <v>-0.37369014602</v>
      </c>
      <c r="O105" s="63">
        <v>2.9758257680000001E-2</v>
      </c>
      <c r="P105" s="61"/>
      <c r="Q105" s="21">
        <v>3.3149171270999999E-3</v>
      </c>
      <c r="R105" s="21">
        <v>8.5324232081999997E-3</v>
      </c>
      <c r="S105" s="21">
        <v>4.1325277072000004E-2</v>
      </c>
      <c r="T105" s="61"/>
      <c r="U105" s="65">
        <v>1510.526462</v>
      </c>
      <c r="V105" s="21">
        <v>4.3200000000000001E-3</v>
      </c>
      <c r="W105"/>
      <c r="X105" s="65">
        <v>309630.72336</v>
      </c>
      <c r="Y105" s="65">
        <v>345113.31834</v>
      </c>
      <c r="Z105" s="56">
        <v>0.89718566889660534</v>
      </c>
      <c r="AA105"/>
      <c r="AB105" s="57">
        <v>0.3</v>
      </c>
      <c r="AC105" s="23">
        <v>4.0431266846361176E-2</v>
      </c>
      <c r="AD105" s="23" t="s">
        <v>0</v>
      </c>
      <c r="AE105" s="66">
        <v>43951</v>
      </c>
    </row>
    <row r="106" spans="1:31" s="5" customFormat="1" ht="15" customHeight="1" x14ac:dyDescent="0.25">
      <c r="A106" s="18"/>
      <c r="B106" s="20" t="s">
        <v>187</v>
      </c>
      <c r="C106" s="19" t="s">
        <v>389</v>
      </c>
      <c r="D106" s="19" t="s">
        <v>206</v>
      </c>
      <c r="E106" s="19" t="s">
        <v>228</v>
      </c>
      <c r="F106" s="19" t="s">
        <v>371</v>
      </c>
      <c r="G106" s="19" t="s">
        <v>390</v>
      </c>
      <c r="H106" s="21">
        <v>0.02</v>
      </c>
      <c r="I106"/>
      <c r="J106" s="22">
        <v>112.18</v>
      </c>
      <c r="K106"/>
      <c r="L106" s="23">
        <v>0.10983134511999999</v>
      </c>
      <c r="M106" s="23">
        <v>-9.7830624857000004E-2</v>
      </c>
      <c r="N106" s="63">
        <v>-0.11346868476999999</v>
      </c>
      <c r="O106" s="63">
        <v>0.12325107158</v>
      </c>
      <c r="P106" s="61"/>
      <c r="Q106" s="21">
        <v>1.0098039216E-2</v>
      </c>
      <c r="R106" s="21">
        <v>2.4109589041000003E-2</v>
      </c>
      <c r="S106" s="21">
        <v>0.1139069264</v>
      </c>
      <c r="T106" s="61"/>
      <c r="U106" s="65">
        <v>707.69170150000002</v>
      </c>
      <c r="V106" s="21">
        <v>3.9000000000000003E-3</v>
      </c>
      <c r="W106"/>
      <c r="X106" s="65">
        <v>280743.12634000002</v>
      </c>
      <c r="Y106" s="65">
        <v>290469.51225999999</v>
      </c>
      <c r="Z106" s="56">
        <v>0.96651495076256455</v>
      </c>
      <c r="AA106"/>
      <c r="AB106" s="57">
        <v>1.03</v>
      </c>
      <c r="AC106" s="23">
        <v>0.11018006774826171</v>
      </c>
      <c r="AD106" s="23" t="s">
        <v>164</v>
      </c>
      <c r="AE106" s="66">
        <v>43951</v>
      </c>
    </row>
    <row r="107" spans="1:31" s="5" customFormat="1" ht="15" customHeight="1" x14ac:dyDescent="0.25">
      <c r="A107" s="18"/>
      <c r="B107" s="20" t="s">
        <v>195</v>
      </c>
      <c r="C107" s="19" t="s">
        <v>391</v>
      </c>
      <c r="D107" s="19" t="s">
        <v>239</v>
      </c>
      <c r="E107" s="19" t="s">
        <v>228</v>
      </c>
      <c r="F107" s="19" t="s">
        <v>237</v>
      </c>
      <c r="G107" s="19" t="s">
        <v>237</v>
      </c>
      <c r="H107" s="21">
        <v>6.0000000000000001E-3</v>
      </c>
      <c r="I107"/>
      <c r="J107" s="22">
        <v>2399</v>
      </c>
      <c r="K107"/>
      <c r="L107" s="23">
        <v>0.13324707407</v>
      </c>
      <c r="M107" s="23">
        <v>-1.5286619923000001E-2</v>
      </c>
      <c r="N107" s="63">
        <v>-0.11413187282000001</v>
      </c>
      <c r="O107" s="63">
        <v>0.15020283798</v>
      </c>
      <c r="P107" s="61"/>
      <c r="Q107" s="21">
        <v>9.5164266993999994E-3</v>
      </c>
      <c r="R107" s="21">
        <v>2.4430124755999996E-2</v>
      </c>
      <c r="S107" s="21">
        <v>0.10449014952000001</v>
      </c>
      <c r="T107" s="61"/>
      <c r="U107" s="65">
        <v>49.491975332999999</v>
      </c>
      <c r="V107" s="21" t="s">
        <v>397</v>
      </c>
      <c r="W107"/>
      <c r="X107" s="65">
        <v>164374.682</v>
      </c>
      <c r="Y107" s="65">
        <v>147643.13495000001</v>
      </c>
      <c r="Z107" s="56">
        <v>1.1133242467092439</v>
      </c>
      <c r="AA107"/>
      <c r="AB107" s="57">
        <v>20.317571003000001</v>
      </c>
      <c r="AC107" s="23">
        <v>0.10163020093205503</v>
      </c>
      <c r="AD107" s="23" t="s">
        <v>196</v>
      </c>
      <c r="AE107" s="66">
        <v>43951</v>
      </c>
    </row>
    <row r="108" spans="1:31" s="36" customFormat="1" ht="16.5" customHeight="1" x14ac:dyDescent="0.25">
      <c r="A108" s="24"/>
      <c r="B108" s="25"/>
      <c r="C108" s="26"/>
      <c r="D108" s="26"/>
      <c r="E108" s="27"/>
      <c r="F108" s="27"/>
      <c r="G108" s="27"/>
      <c r="H108" s="27"/>
      <c r="I108" s="29"/>
      <c r="J108" s="28"/>
      <c r="K108" s="29"/>
      <c r="L108" s="28"/>
      <c r="M108" s="27"/>
      <c r="N108" s="27"/>
      <c r="O108" s="30"/>
      <c r="P108" s="29"/>
      <c r="Q108" s="32"/>
      <c r="R108" s="27"/>
      <c r="S108" s="27"/>
      <c r="T108" s="29"/>
      <c r="U108" s="35"/>
      <c r="V108" s="35"/>
      <c r="W108" s="29"/>
      <c r="X108" s="35"/>
      <c r="Y108" s="35"/>
      <c r="Z108" s="35"/>
      <c r="AA108" s="29"/>
      <c r="AB108" s="33"/>
      <c r="AC108" s="34"/>
      <c r="AD108" s="34"/>
      <c r="AE108" s="31"/>
    </row>
    <row r="109" spans="1:31" s="46" customFormat="1" ht="15" customHeight="1" x14ac:dyDescent="0.35">
      <c r="A109" s="5"/>
      <c r="B109" s="58" t="s">
        <v>139</v>
      </c>
      <c r="C109" s="38"/>
      <c r="D109" s="38"/>
      <c r="E109" s="37"/>
      <c r="F109" s="37"/>
      <c r="G109" s="39"/>
      <c r="H109" s="39"/>
      <c r="I109"/>
      <c r="J109" s="40"/>
      <c r="K109"/>
      <c r="L109" s="40"/>
      <c r="M109" s="41"/>
      <c r="N109" s="41"/>
      <c r="O109" s="41"/>
      <c r="P109"/>
      <c r="Q109" s="42"/>
      <c r="R109" s="42"/>
      <c r="S109" s="42"/>
      <c r="T109"/>
      <c r="U109" s="45"/>
      <c r="V109" s="45"/>
      <c r="W109"/>
      <c r="X109" s="45"/>
      <c r="Y109" s="45"/>
      <c r="Z109" s="45"/>
      <c r="AA109"/>
      <c r="AB109" s="43"/>
      <c r="AC109" s="43"/>
      <c r="AD109" s="43"/>
      <c r="AE109" s="44"/>
    </row>
    <row r="110" spans="1:31" s="46" customFormat="1" ht="15" customHeight="1" x14ac:dyDescent="0.35">
      <c r="A110" s="5"/>
      <c r="B110" s="58" t="s">
        <v>140</v>
      </c>
      <c r="C110" s="38"/>
      <c r="D110" s="38"/>
      <c r="E110" s="37"/>
      <c r="F110" s="37"/>
      <c r="G110" s="39"/>
      <c r="H110" s="39"/>
      <c r="I110"/>
      <c r="J110" s="40"/>
      <c r="K110"/>
      <c r="L110" s="40"/>
      <c r="M110" s="41"/>
      <c r="N110" s="41"/>
      <c r="O110" s="41"/>
      <c r="P110"/>
      <c r="Q110" s="42"/>
      <c r="R110" s="42"/>
      <c r="S110" s="42"/>
      <c r="T110"/>
      <c r="U110" s="45"/>
      <c r="V110" s="45"/>
      <c r="W110"/>
      <c r="X110" s="45"/>
      <c r="Y110" s="45"/>
      <c r="Z110" s="45"/>
      <c r="AA110"/>
      <c r="AB110" s="43"/>
      <c r="AC110" s="43"/>
      <c r="AD110" s="43"/>
      <c r="AE110" s="44"/>
    </row>
    <row r="111" spans="1:31" s="46" customFormat="1" ht="15" customHeight="1" x14ac:dyDescent="0.35">
      <c r="A111" s="5"/>
      <c r="B111" s="58" t="s">
        <v>141</v>
      </c>
      <c r="C111" s="38"/>
      <c r="D111" s="38"/>
      <c r="E111" s="37"/>
      <c r="F111" s="37"/>
      <c r="G111" s="39"/>
      <c r="H111" s="39"/>
      <c r="I111"/>
      <c r="J111" s="40"/>
      <c r="K111"/>
      <c r="L111" s="40"/>
      <c r="M111" s="41"/>
      <c r="N111" s="41"/>
      <c r="O111" s="41"/>
      <c r="P111"/>
      <c r="Q111" s="42"/>
      <c r="R111" s="42"/>
      <c r="S111" s="42"/>
      <c r="T111"/>
      <c r="U111" s="45"/>
      <c r="V111" s="45"/>
      <c r="W111"/>
      <c r="X111" s="45"/>
      <c r="Y111" s="45"/>
      <c r="Z111" s="45"/>
      <c r="AA111"/>
      <c r="AB111" s="43"/>
      <c r="AC111" s="43"/>
      <c r="AD111" s="43"/>
      <c r="AE111" s="44"/>
    </row>
    <row r="112" spans="1:31" s="46" customFormat="1" ht="15" customHeight="1" x14ac:dyDescent="0.35">
      <c r="A112" s="5"/>
      <c r="B112" s="59" t="s">
        <v>142</v>
      </c>
      <c r="C112" s="38"/>
      <c r="D112" s="38"/>
      <c r="E112" s="37"/>
      <c r="F112" s="37"/>
      <c r="G112" s="37"/>
      <c r="H112" s="39"/>
      <c r="I112"/>
      <c r="J112" s="40"/>
      <c r="K112"/>
      <c r="L112" s="40"/>
      <c r="M112" s="41"/>
      <c r="N112" s="41"/>
      <c r="O112" s="41"/>
      <c r="P112"/>
      <c r="Q112" s="42"/>
      <c r="R112" s="42"/>
      <c r="S112" s="42"/>
      <c r="T112"/>
      <c r="U112" s="45"/>
      <c r="V112" s="45"/>
      <c r="W112"/>
      <c r="X112" s="45"/>
      <c r="Y112" s="45"/>
      <c r="Z112" s="45"/>
      <c r="AA112"/>
      <c r="AB112" s="43"/>
      <c r="AC112" s="43"/>
      <c r="AD112" s="43"/>
      <c r="AE112" s="44"/>
    </row>
    <row r="113" spans="2:31" s="5" customFormat="1" ht="16.5" customHeight="1" x14ac:dyDescent="0.35">
      <c r="B113" s="59" t="s">
        <v>143</v>
      </c>
      <c r="C113" s="38"/>
      <c r="D113" s="38"/>
      <c r="E113" s="37"/>
      <c r="F113" s="37"/>
      <c r="G113" s="37"/>
      <c r="H113" s="39"/>
      <c r="I113"/>
      <c r="J113" s="40"/>
      <c r="K113"/>
      <c r="L113" s="40"/>
      <c r="M113" s="41"/>
      <c r="N113" s="41"/>
      <c r="O113" s="41"/>
      <c r="P113"/>
      <c r="Q113" s="42"/>
      <c r="R113" s="42"/>
      <c r="S113" s="42"/>
      <c r="T113"/>
      <c r="U113" s="45"/>
      <c r="V113" s="45"/>
      <c r="W113"/>
      <c r="X113" s="45"/>
      <c r="Y113" s="45"/>
      <c r="Z113" s="45"/>
      <c r="AA113"/>
      <c r="AB113" s="43"/>
      <c r="AC113" s="43"/>
      <c r="AD113" s="43"/>
      <c r="AE113" s="44"/>
    </row>
    <row r="114" spans="2:31" s="5" customFormat="1" ht="16.5" customHeight="1" x14ac:dyDescent="0.35">
      <c r="B114" s="58" t="s">
        <v>144</v>
      </c>
      <c r="C114" s="38"/>
      <c r="D114" s="38"/>
      <c r="E114" s="37"/>
      <c r="F114" s="37"/>
      <c r="G114" s="37"/>
      <c r="H114" s="39"/>
      <c r="I114"/>
      <c r="J114" s="40"/>
      <c r="K114"/>
      <c r="L114" s="40"/>
      <c r="M114" s="41"/>
      <c r="N114" s="41"/>
      <c r="O114" s="41"/>
      <c r="P114"/>
      <c r="Q114" s="42"/>
      <c r="R114" s="42"/>
      <c r="S114" s="42"/>
      <c r="T114"/>
      <c r="U114" s="45"/>
      <c r="V114" s="45"/>
      <c r="W114"/>
      <c r="X114" s="45"/>
      <c r="Y114" s="45"/>
      <c r="Z114" s="45"/>
      <c r="AA114"/>
      <c r="AB114" s="43"/>
      <c r="AC114" s="43"/>
      <c r="AD114" s="43"/>
      <c r="AE114" s="44"/>
    </row>
    <row r="115" spans="2:31" s="5" customFormat="1" ht="16.5" customHeight="1" x14ac:dyDescent="0.35">
      <c r="B115" s="58" t="s">
        <v>145</v>
      </c>
      <c r="C115" s="38"/>
      <c r="D115" s="38"/>
      <c r="E115" s="37"/>
      <c r="F115" s="37"/>
      <c r="G115" s="37"/>
      <c r="H115" s="39"/>
      <c r="I115"/>
      <c r="J115" s="40"/>
      <c r="K115"/>
      <c r="L115" s="40"/>
      <c r="M115" s="47"/>
      <c r="N115" s="47"/>
      <c r="O115" s="47"/>
      <c r="P115"/>
      <c r="Q115" s="48"/>
      <c r="R115" s="48"/>
      <c r="S115" s="48"/>
      <c r="T115"/>
      <c r="U115" s="45"/>
      <c r="V115" s="45"/>
      <c r="W115"/>
      <c r="X115" s="45"/>
      <c r="Y115" s="45"/>
      <c r="Z115" s="45"/>
      <c r="AA115"/>
      <c r="AB115" s="49"/>
      <c r="AC115" s="49"/>
      <c r="AD115" s="49"/>
      <c r="AE115" s="44"/>
    </row>
    <row r="116" spans="2:31" s="5" customFormat="1" ht="16.5" customHeight="1" x14ac:dyDescent="0.35">
      <c r="B116" s="58" t="s">
        <v>146</v>
      </c>
      <c r="C116" s="38"/>
      <c r="D116" s="38"/>
      <c r="E116" s="37"/>
      <c r="F116" s="37"/>
      <c r="G116" s="37"/>
      <c r="H116" s="39"/>
      <c r="I116"/>
      <c r="J116" s="40"/>
      <c r="K116"/>
      <c r="L116" s="40"/>
      <c r="M116" s="41"/>
      <c r="N116" s="41"/>
      <c r="O116" s="41"/>
      <c r="P116"/>
      <c r="Q116" s="42"/>
      <c r="R116" s="42"/>
      <c r="S116" s="42"/>
      <c r="T116"/>
      <c r="U116" s="45"/>
      <c r="V116" s="45"/>
      <c r="W116"/>
      <c r="X116" s="45"/>
      <c r="Y116" s="45"/>
      <c r="Z116" s="45"/>
      <c r="AA116"/>
      <c r="AB116" s="43"/>
      <c r="AC116" s="43"/>
      <c r="AD116" s="43"/>
      <c r="AE116" s="44"/>
    </row>
    <row r="117" spans="2:31" x14ac:dyDescent="0.25">
      <c r="B117" s="58" t="s">
        <v>147</v>
      </c>
      <c r="C117" s="50"/>
      <c r="D117" s="50"/>
      <c r="E117" s="29"/>
      <c r="F117" s="29"/>
      <c r="G117" s="29"/>
      <c r="H117" s="29"/>
      <c r="J117" s="29"/>
      <c r="L117" s="29"/>
      <c r="M117" s="29"/>
      <c r="N117" s="29"/>
      <c r="O117" s="29"/>
      <c r="Q117" s="29"/>
      <c r="R117" s="29"/>
      <c r="S117" s="29"/>
      <c r="U117" s="29"/>
      <c r="V117" s="29"/>
      <c r="X117" s="29"/>
      <c r="Y117" s="29"/>
      <c r="Z117" s="29"/>
      <c r="AB117" s="29"/>
      <c r="AC117" s="29"/>
      <c r="AD117" s="29"/>
      <c r="AE117" s="29"/>
    </row>
    <row r="118" spans="2:31" x14ac:dyDescent="0.25">
      <c r="B118" s="58" t="s">
        <v>148</v>
      </c>
      <c r="C118" s="50"/>
      <c r="D118" s="50"/>
      <c r="E118" s="29"/>
      <c r="F118" s="29"/>
      <c r="G118" s="29"/>
      <c r="H118" s="29"/>
      <c r="J118" s="29"/>
      <c r="L118" s="29"/>
      <c r="M118" s="29"/>
      <c r="N118" s="29"/>
      <c r="O118" s="29"/>
      <c r="Q118" s="29"/>
      <c r="R118" s="29"/>
      <c r="S118" s="29"/>
      <c r="U118" s="29"/>
      <c r="V118" s="29"/>
      <c r="X118" s="29"/>
      <c r="Y118" s="29"/>
      <c r="Z118" s="29"/>
      <c r="AB118" s="29"/>
      <c r="AC118" s="29"/>
      <c r="AD118" s="29"/>
      <c r="AE118" s="29"/>
    </row>
    <row r="119" spans="2:31" x14ac:dyDescent="0.25">
      <c r="B119" s="59" t="s">
        <v>149</v>
      </c>
      <c r="C119" s="50"/>
      <c r="D119" s="50"/>
      <c r="E119" s="29"/>
      <c r="F119" s="29"/>
      <c r="G119" s="29"/>
      <c r="H119" s="29"/>
      <c r="J119" s="29"/>
      <c r="L119" s="29"/>
      <c r="M119" s="29"/>
      <c r="N119" s="29"/>
      <c r="O119" s="29"/>
      <c r="Q119" s="29"/>
      <c r="R119" s="29"/>
      <c r="S119" s="29"/>
      <c r="U119" s="29"/>
      <c r="V119" s="29"/>
      <c r="X119" s="29"/>
      <c r="Y119" s="29"/>
      <c r="Z119" s="29"/>
      <c r="AB119" s="29"/>
      <c r="AC119" s="29"/>
      <c r="AD119" s="29"/>
      <c r="AE119" s="29"/>
    </row>
    <row r="120" spans="2:31" x14ac:dyDescent="0.25">
      <c r="B120" s="58" t="s">
        <v>150</v>
      </c>
      <c r="C120" s="50"/>
      <c r="D120" s="50"/>
      <c r="E120" s="29"/>
      <c r="F120" s="29"/>
      <c r="G120" s="29"/>
      <c r="H120" s="29"/>
      <c r="J120" s="29"/>
      <c r="L120" s="29"/>
      <c r="M120" s="29"/>
      <c r="N120" s="29"/>
      <c r="O120" s="29"/>
      <c r="Q120" s="29"/>
      <c r="R120" s="29"/>
      <c r="S120" s="29"/>
      <c r="U120" s="29"/>
      <c r="V120" s="29"/>
      <c r="X120" s="29"/>
      <c r="Y120" s="29"/>
      <c r="Z120" s="29"/>
      <c r="AB120" s="29"/>
      <c r="AC120" s="29"/>
      <c r="AD120" s="29"/>
      <c r="AE120" s="29"/>
    </row>
    <row r="121" spans="2:31" x14ac:dyDescent="0.25">
      <c r="B121" s="58"/>
      <c r="C121" s="50"/>
      <c r="D121" s="50"/>
      <c r="E121" s="29"/>
      <c r="F121" s="29"/>
      <c r="G121" s="29"/>
      <c r="H121" s="29"/>
      <c r="J121" s="29"/>
      <c r="L121" s="29"/>
      <c r="M121" s="29"/>
      <c r="N121" s="29"/>
      <c r="O121" s="29"/>
      <c r="Q121" s="29"/>
      <c r="R121" s="29"/>
      <c r="S121" s="29"/>
      <c r="U121" s="29"/>
      <c r="V121" s="29"/>
      <c r="X121" s="29"/>
      <c r="Y121" s="29"/>
      <c r="Z121" s="29"/>
      <c r="AB121" s="29"/>
      <c r="AC121" s="29"/>
      <c r="AD121" s="29"/>
      <c r="AE121" s="29"/>
    </row>
    <row r="122" spans="2:31" x14ac:dyDescent="0.25">
      <c r="B122" s="59" t="s">
        <v>151</v>
      </c>
      <c r="C122" s="50"/>
      <c r="D122" s="50"/>
      <c r="E122" s="29"/>
      <c r="F122" s="29"/>
      <c r="G122" s="29"/>
      <c r="H122" s="29"/>
      <c r="J122" s="29"/>
      <c r="L122" s="29"/>
      <c r="M122" s="29"/>
      <c r="N122" s="29"/>
      <c r="O122" s="29"/>
      <c r="Q122" s="29"/>
      <c r="R122" s="29"/>
      <c r="S122" s="29"/>
      <c r="U122" s="29"/>
      <c r="V122" s="29"/>
      <c r="X122" s="29"/>
      <c r="Y122" s="29"/>
      <c r="Z122" s="29"/>
      <c r="AB122" s="29"/>
      <c r="AC122" s="29"/>
      <c r="AD122" s="29"/>
      <c r="AE122" s="29"/>
    </row>
    <row r="123" spans="2:31" x14ac:dyDescent="0.25">
      <c r="B123" s="59" t="s">
        <v>396</v>
      </c>
      <c r="C123" s="50"/>
      <c r="D123" s="50"/>
      <c r="E123" s="29"/>
      <c r="F123" s="29"/>
      <c r="G123" s="29"/>
      <c r="H123" s="29"/>
      <c r="J123" s="29"/>
      <c r="L123" s="29"/>
      <c r="M123" s="29"/>
      <c r="N123" s="29"/>
      <c r="O123" s="29"/>
      <c r="Q123" s="29"/>
      <c r="R123" s="29"/>
      <c r="S123" s="29"/>
      <c r="U123" s="29"/>
      <c r="V123" s="29"/>
      <c r="X123" s="29"/>
      <c r="Y123" s="29"/>
      <c r="Z123" s="29"/>
      <c r="AB123" s="29"/>
      <c r="AC123" s="29"/>
      <c r="AD123" s="29"/>
      <c r="AE123" s="29"/>
    </row>
    <row r="124" spans="2:31" x14ac:dyDescent="0.25"/>
    <row r="125" spans="2:31" x14ac:dyDescent="0.25"/>
    <row r="126" spans="2:31" x14ac:dyDescent="0.25"/>
    <row r="127" spans="2:31" x14ac:dyDescent="0.25"/>
    <row r="128" spans="2:31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  <row r="539" x14ac:dyDescent="0.25"/>
    <row r="540" x14ac:dyDescent="0.25"/>
    <row r="541" x14ac:dyDescent="0.25"/>
    <row r="542" x14ac:dyDescent="0.25"/>
    <row r="543" x14ac:dyDescent="0.25"/>
    <row r="544" x14ac:dyDescent="0.25"/>
    <row r="545" x14ac:dyDescent="0.25"/>
    <row r="546" x14ac:dyDescent="0.25"/>
    <row r="547" x14ac:dyDescent="0.25"/>
    <row r="548" x14ac:dyDescent="0.25"/>
    <row r="549" x14ac:dyDescent="0.25"/>
    <row r="550" x14ac:dyDescent="0.25"/>
    <row r="551" x14ac:dyDescent="0.25"/>
    <row r="552" x14ac:dyDescent="0.25"/>
    <row r="553" x14ac:dyDescent="0.25"/>
    <row r="554" x14ac:dyDescent="0.25"/>
    <row r="555" x14ac:dyDescent="0.25"/>
    <row r="556" x14ac:dyDescent="0.25"/>
    <row r="557" x14ac:dyDescent="0.25"/>
    <row r="558" x14ac:dyDescent="0.25"/>
    <row r="559" x14ac:dyDescent="0.25"/>
    <row r="560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  <row r="568" x14ac:dyDescent="0.25"/>
    <row r="569" x14ac:dyDescent="0.25"/>
    <row r="570" x14ac:dyDescent="0.25"/>
    <row r="571" x14ac:dyDescent="0.25"/>
    <row r="572" x14ac:dyDescent="0.25"/>
    <row r="573" x14ac:dyDescent="0.25"/>
    <row r="574" x14ac:dyDescent="0.25"/>
    <row r="575" x14ac:dyDescent="0.25"/>
    <row r="576" x14ac:dyDescent="0.25"/>
    <row r="577" x14ac:dyDescent="0.25"/>
    <row r="578" x14ac:dyDescent="0.25"/>
    <row r="579" x14ac:dyDescent="0.25"/>
    <row r="580" x14ac:dyDescent="0.25"/>
    <row r="581" x14ac:dyDescent="0.25"/>
    <row r="582" x14ac:dyDescent="0.25"/>
    <row r="583" x14ac:dyDescent="0.25"/>
    <row r="584" x14ac:dyDescent="0.25"/>
    <row r="585" x14ac:dyDescent="0.25"/>
    <row r="586" x14ac:dyDescent="0.25"/>
    <row r="587" x14ac:dyDescent="0.25"/>
    <row r="588" x14ac:dyDescent="0.25"/>
    <row r="589" x14ac:dyDescent="0.25"/>
    <row r="590" x14ac:dyDescent="0.25"/>
    <row r="591" x14ac:dyDescent="0.25"/>
    <row r="592" x14ac:dyDescent="0.25"/>
    <row r="593" x14ac:dyDescent="0.25"/>
    <row r="594" x14ac:dyDescent="0.25"/>
    <row r="595" x14ac:dyDescent="0.25"/>
    <row r="596" x14ac:dyDescent="0.25"/>
    <row r="597" x14ac:dyDescent="0.25"/>
    <row r="598" x14ac:dyDescent="0.25"/>
    <row r="599" x14ac:dyDescent="0.25"/>
    <row r="600" x14ac:dyDescent="0.25"/>
    <row r="601" x14ac:dyDescent="0.25"/>
    <row r="602" x14ac:dyDescent="0.25"/>
    <row r="603" x14ac:dyDescent="0.25"/>
    <row r="604" x14ac:dyDescent="0.25"/>
    <row r="605" x14ac:dyDescent="0.25"/>
    <row r="606" x14ac:dyDescent="0.25"/>
    <row r="607" x14ac:dyDescent="0.25"/>
    <row r="608" x14ac:dyDescent="0.25"/>
    <row r="609" x14ac:dyDescent="0.25"/>
    <row r="610" x14ac:dyDescent="0.25"/>
    <row r="611" x14ac:dyDescent="0.25"/>
    <row r="612" x14ac:dyDescent="0.25"/>
    <row r="613" x14ac:dyDescent="0.25"/>
    <row r="614" x14ac:dyDescent="0.25"/>
    <row r="615" x14ac:dyDescent="0.25"/>
    <row r="616" x14ac:dyDescent="0.25"/>
    <row r="617" x14ac:dyDescent="0.25"/>
    <row r="618" x14ac:dyDescent="0.25"/>
    <row r="619" x14ac:dyDescent="0.25"/>
    <row r="620" x14ac:dyDescent="0.25"/>
    <row r="621" x14ac:dyDescent="0.25"/>
    <row r="622" x14ac:dyDescent="0.25"/>
    <row r="623" x14ac:dyDescent="0.25"/>
    <row r="624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  <row r="635" x14ac:dyDescent="0.25"/>
    <row r="636" x14ac:dyDescent="0.25"/>
    <row r="637" x14ac:dyDescent="0.25"/>
    <row r="638" x14ac:dyDescent="0.25"/>
    <row r="639" x14ac:dyDescent="0.25"/>
    <row r="640" x14ac:dyDescent="0.25"/>
    <row r="641" x14ac:dyDescent="0.25"/>
    <row r="642" x14ac:dyDescent="0.25"/>
    <row r="643" x14ac:dyDescent="0.25"/>
    <row r="644" x14ac:dyDescent="0.25"/>
    <row r="645" x14ac:dyDescent="0.25"/>
    <row r="646" x14ac:dyDescent="0.25"/>
    <row r="647" x14ac:dyDescent="0.25"/>
    <row r="648" x14ac:dyDescent="0.25"/>
    <row r="649" x14ac:dyDescent="0.25"/>
    <row r="650" x14ac:dyDescent="0.25"/>
    <row r="651" x14ac:dyDescent="0.25"/>
    <row r="652" x14ac:dyDescent="0.25"/>
    <row r="653" x14ac:dyDescent="0.25"/>
    <row r="654" x14ac:dyDescent="0.25"/>
    <row r="655" x14ac:dyDescent="0.25"/>
    <row r="656" x14ac:dyDescent="0.25"/>
    <row r="657" x14ac:dyDescent="0.25"/>
    <row r="658" x14ac:dyDescent="0.25"/>
    <row r="659" x14ac:dyDescent="0.25"/>
    <row r="660" x14ac:dyDescent="0.25"/>
    <row r="661" x14ac:dyDescent="0.25"/>
    <row r="662" x14ac:dyDescent="0.25"/>
    <row r="663" x14ac:dyDescent="0.25"/>
    <row r="664" x14ac:dyDescent="0.25"/>
    <row r="665" x14ac:dyDescent="0.25"/>
    <row r="666" x14ac:dyDescent="0.25"/>
    <row r="667" x14ac:dyDescent="0.25"/>
    <row r="668" x14ac:dyDescent="0.25"/>
    <row r="669" x14ac:dyDescent="0.25"/>
    <row r="670" x14ac:dyDescent="0.25"/>
    <row r="671" x14ac:dyDescent="0.25"/>
    <row r="672" x14ac:dyDescent="0.25"/>
    <row r="673" x14ac:dyDescent="0.25"/>
    <row r="674" x14ac:dyDescent="0.25"/>
    <row r="675" x14ac:dyDescent="0.25"/>
    <row r="676" x14ac:dyDescent="0.25"/>
    <row r="677" x14ac:dyDescent="0.25"/>
    <row r="678" x14ac:dyDescent="0.25"/>
    <row r="679" x14ac:dyDescent="0.25"/>
    <row r="680" x14ac:dyDescent="0.25"/>
    <row r="681" x14ac:dyDescent="0.25"/>
    <row r="682" x14ac:dyDescent="0.25"/>
    <row r="683" x14ac:dyDescent="0.25"/>
    <row r="684" x14ac:dyDescent="0.25"/>
    <row r="685" x14ac:dyDescent="0.25"/>
    <row r="686" x14ac:dyDescent="0.25"/>
    <row r="687" x14ac:dyDescent="0.25"/>
    <row r="688" x14ac:dyDescent="0.25"/>
    <row r="689" x14ac:dyDescent="0.25"/>
    <row r="690" x14ac:dyDescent="0.25"/>
    <row r="691" x14ac:dyDescent="0.25"/>
    <row r="692" x14ac:dyDescent="0.25"/>
    <row r="693" x14ac:dyDescent="0.25"/>
    <row r="694" x14ac:dyDescent="0.25"/>
    <row r="695" x14ac:dyDescent="0.25"/>
    <row r="696" x14ac:dyDescent="0.25"/>
    <row r="697" x14ac:dyDescent="0.25"/>
    <row r="698" x14ac:dyDescent="0.25"/>
    <row r="699" x14ac:dyDescent="0.25"/>
    <row r="700" x14ac:dyDescent="0.25"/>
    <row r="701" x14ac:dyDescent="0.25"/>
    <row r="702" x14ac:dyDescent="0.25"/>
    <row r="703" x14ac:dyDescent="0.25"/>
    <row r="704" x14ac:dyDescent="0.25"/>
    <row r="705" x14ac:dyDescent="0.25"/>
    <row r="706" x14ac:dyDescent="0.25"/>
    <row r="707" x14ac:dyDescent="0.25"/>
    <row r="708" x14ac:dyDescent="0.25"/>
    <row r="709" x14ac:dyDescent="0.25"/>
    <row r="710" x14ac:dyDescent="0.25"/>
    <row r="711" x14ac:dyDescent="0.25"/>
    <row r="712" x14ac:dyDescent="0.25"/>
    <row r="713" x14ac:dyDescent="0.25"/>
    <row r="714" x14ac:dyDescent="0.25"/>
    <row r="715" x14ac:dyDescent="0.25"/>
    <row r="716" x14ac:dyDescent="0.25"/>
    <row r="717" x14ac:dyDescent="0.25"/>
    <row r="718" x14ac:dyDescent="0.25"/>
    <row r="719" x14ac:dyDescent="0.25"/>
    <row r="720" x14ac:dyDescent="0.25"/>
    <row r="721" x14ac:dyDescent="0.25"/>
    <row r="722" x14ac:dyDescent="0.25"/>
    <row r="723" x14ac:dyDescent="0.25"/>
    <row r="724" x14ac:dyDescent="0.25"/>
    <row r="725" x14ac:dyDescent="0.25"/>
    <row r="726" x14ac:dyDescent="0.25"/>
    <row r="727" x14ac:dyDescent="0.25"/>
    <row r="728" x14ac:dyDescent="0.25"/>
    <row r="729" x14ac:dyDescent="0.25"/>
    <row r="730" x14ac:dyDescent="0.25"/>
    <row r="731" x14ac:dyDescent="0.25"/>
    <row r="732" x14ac:dyDescent="0.25"/>
    <row r="733" x14ac:dyDescent="0.25"/>
    <row r="734" x14ac:dyDescent="0.25"/>
    <row r="735" x14ac:dyDescent="0.25"/>
    <row r="736" x14ac:dyDescent="0.25"/>
    <row r="737" x14ac:dyDescent="0.25"/>
    <row r="738" x14ac:dyDescent="0.25"/>
    <row r="739" x14ac:dyDescent="0.25"/>
    <row r="740" x14ac:dyDescent="0.25"/>
    <row r="741" x14ac:dyDescent="0.25"/>
    <row r="742" x14ac:dyDescent="0.25"/>
    <row r="743" x14ac:dyDescent="0.25"/>
    <row r="744" x14ac:dyDescent="0.25"/>
    <row r="745" x14ac:dyDescent="0.25"/>
    <row r="746" x14ac:dyDescent="0.25"/>
    <row r="747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  <row r="828" x14ac:dyDescent="0.25"/>
    <row r="829" x14ac:dyDescent="0.25"/>
    <row r="830" x14ac:dyDescent="0.25"/>
    <row r="831" x14ac:dyDescent="0.25"/>
    <row r="832" x14ac:dyDescent="0.25"/>
    <row r="833" x14ac:dyDescent="0.25"/>
    <row r="834" x14ac:dyDescent="0.25"/>
    <row r="835" x14ac:dyDescent="0.25"/>
    <row r="836" x14ac:dyDescent="0.25"/>
    <row r="837" x14ac:dyDescent="0.25"/>
    <row r="838" x14ac:dyDescent="0.25"/>
    <row r="839" x14ac:dyDescent="0.25"/>
    <row r="840" x14ac:dyDescent="0.25"/>
    <row r="841" x14ac:dyDescent="0.25"/>
    <row r="842" x14ac:dyDescent="0.25"/>
    <row r="843" x14ac:dyDescent="0.25"/>
    <row r="844" x14ac:dyDescent="0.25"/>
    <row r="845" x14ac:dyDescent="0.25"/>
    <row r="846" x14ac:dyDescent="0.25"/>
    <row r="847" x14ac:dyDescent="0.25"/>
    <row r="848" x14ac:dyDescent="0.25"/>
    <row r="849" x14ac:dyDescent="0.25"/>
    <row r="850" x14ac:dyDescent="0.25"/>
    <row r="851" x14ac:dyDescent="0.25"/>
    <row r="852" x14ac:dyDescent="0.25"/>
    <row r="853" x14ac:dyDescent="0.25"/>
    <row r="854" x14ac:dyDescent="0.25"/>
    <row r="855" x14ac:dyDescent="0.25"/>
    <row r="856" x14ac:dyDescent="0.25"/>
    <row r="857" x14ac:dyDescent="0.25"/>
    <row r="858" x14ac:dyDescent="0.25"/>
    <row r="859" x14ac:dyDescent="0.25"/>
    <row r="860" x14ac:dyDescent="0.25"/>
    <row r="861" x14ac:dyDescent="0.25"/>
    <row r="862" x14ac:dyDescent="0.25"/>
    <row r="863" x14ac:dyDescent="0.25"/>
    <row r="864" x14ac:dyDescent="0.25"/>
    <row r="865" x14ac:dyDescent="0.25"/>
    <row r="866" x14ac:dyDescent="0.25"/>
    <row r="867" x14ac:dyDescent="0.25"/>
    <row r="868" x14ac:dyDescent="0.25"/>
    <row r="869" x14ac:dyDescent="0.25"/>
    <row r="870" x14ac:dyDescent="0.25"/>
    <row r="871" x14ac:dyDescent="0.25"/>
    <row r="872" x14ac:dyDescent="0.25"/>
    <row r="873" x14ac:dyDescent="0.25"/>
    <row r="874" x14ac:dyDescent="0.25"/>
    <row r="875" x14ac:dyDescent="0.25"/>
    <row r="876" x14ac:dyDescent="0.25"/>
    <row r="877" x14ac:dyDescent="0.25"/>
    <row r="878" x14ac:dyDescent="0.25"/>
    <row r="879" x14ac:dyDescent="0.25"/>
    <row r="880" x14ac:dyDescent="0.25"/>
    <row r="881" x14ac:dyDescent="0.25"/>
    <row r="882" x14ac:dyDescent="0.25"/>
    <row r="883" x14ac:dyDescent="0.25"/>
    <row r="884" x14ac:dyDescent="0.25"/>
    <row r="885" x14ac:dyDescent="0.25"/>
    <row r="886" x14ac:dyDescent="0.25"/>
    <row r="887" x14ac:dyDescent="0.25"/>
    <row r="888" x14ac:dyDescent="0.25"/>
    <row r="889" x14ac:dyDescent="0.25"/>
    <row r="890" x14ac:dyDescent="0.25"/>
    <row r="891" x14ac:dyDescent="0.25"/>
    <row r="892" x14ac:dyDescent="0.25"/>
    <row r="893" x14ac:dyDescent="0.25"/>
    <row r="894" x14ac:dyDescent="0.25"/>
    <row r="895" x14ac:dyDescent="0.25"/>
    <row r="896" x14ac:dyDescent="0.25"/>
    <row r="897" x14ac:dyDescent="0.25"/>
    <row r="898" x14ac:dyDescent="0.25"/>
    <row r="899" x14ac:dyDescent="0.25"/>
    <row r="900" x14ac:dyDescent="0.25"/>
    <row r="901" x14ac:dyDescent="0.25"/>
    <row r="902" x14ac:dyDescent="0.25"/>
    <row r="903" x14ac:dyDescent="0.25"/>
    <row r="904" x14ac:dyDescent="0.25"/>
    <row r="905" x14ac:dyDescent="0.25"/>
    <row r="906" x14ac:dyDescent="0.25"/>
    <row r="907" x14ac:dyDescent="0.25"/>
    <row r="908" x14ac:dyDescent="0.25"/>
    <row r="909" x14ac:dyDescent="0.25"/>
    <row r="910" x14ac:dyDescent="0.25"/>
    <row r="911" x14ac:dyDescent="0.25"/>
    <row r="912" x14ac:dyDescent="0.25"/>
    <row r="913" x14ac:dyDescent="0.25"/>
    <row r="914" x14ac:dyDescent="0.25"/>
    <row r="915" x14ac:dyDescent="0.25"/>
    <row r="916" x14ac:dyDescent="0.25"/>
    <row r="917" x14ac:dyDescent="0.25"/>
    <row r="918" x14ac:dyDescent="0.25"/>
    <row r="919" x14ac:dyDescent="0.25"/>
    <row r="920" x14ac:dyDescent="0.25"/>
    <row r="921" x14ac:dyDescent="0.25"/>
    <row r="922" x14ac:dyDescent="0.25"/>
    <row r="923" x14ac:dyDescent="0.25"/>
    <row r="924" x14ac:dyDescent="0.25"/>
    <row r="925" x14ac:dyDescent="0.25"/>
    <row r="926" x14ac:dyDescent="0.25"/>
    <row r="927" x14ac:dyDescent="0.25"/>
    <row r="928" x14ac:dyDescent="0.25"/>
    <row r="929" x14ac:dyDescent="0.25"/>
    <row r="930" x14ac:dyDescent="0.25"/>
    <row r="931" x14ac:dyDescent="0.25"/>
    <row r="932" x14ac:dyDescent="0.25"/>
    <row r="933" x14ac:dyDescent="0.25"/>
    <row r="934" x14ac:dyDescent="0.25"/>
    <row r="935" x14ac:dyDescent="0.25"/>
    <row r="936" x14ac:dyDescent="0.25"/>
    <row r="937" x14ac:dyDescent="0.25"/>
    <row r="938" x14ac:dyDescent="0.25"/>
    <row r="939" x14ac:dyDescent="0.25"/>
    <row r="940" x14ac:dyDescent="0.25"/>
    <row r="941" x14ac:dyDescent="0.25"/>
    <row r="942" x14ac:dyDescent="0.25"/>
    <row r="943" x14ac:dyDescent="0.25"/>
    <row r="944" x14ac:dyDescent="0.25"/>
    <row r="945" x14ac:dyDescent="0.25"/>
    <row r="946" x14ac:dyDescent="0.25"/>
    <row r="947" x14ac:dyDescent="0.25"/>
    <row r="948" hidden="1" x14ac:dyDescent="0.25"/>
    <row r="949" hidden="1" x14ac:dyDescent="0.25"/>
    <row r="950" hidden="1" x14ac:dyDescent="0.25"/>
    <row r="951" hidden="1" x14ac:dyDescent="0.25"/>
    <row r="952" hidden="1" x14ac:dyDescent="0.25"/>
    <row r="953" hidden="1" x14ac:dyDescent="0.25"/>
    <row r="954" hidden="1" x14ac:dyDescent="0.25"/>
    <row r="955" hidden="1" x14ac:dyDescent="0.25"/>
    <row r="956" hidden="1" x14ac:dyDescent="0.25"/>
    <row r="957" hidden="1" x14ac:dyDescent="0.25"/>
    <row r="958" hidden="1" x14ac:dyDescent="0.25"/>
    <row r="959" hidden="1" x14ac:dyDescent="0.25"/>
    <row r="960" hidden="1" x14ac:dyDescent="0.25"/>
    <row r="961" hidden="1" x14ac:dyDescent="0.25"/>
    <row r="962" hidden="1" x14ac:dyDescent="0.25"/>
    <row r="963" hidden="1" x14ac:dyDescent="0.25"/>
    <row r="964" hidden="1" x14ac:dyDescent="0.25"/>
    <row r="965" hidden="1" x14ac:dyDescent="0.25"/>
    <row r="966" hidden="1" x14ac:dyDescent="0.25"/>
    <row r="967" hidden="1" x14ac:dyDescent="0.25"/>
    <row r="968" hidden="1" x14ac:dyDescent="0.25"/>
    <row r="969" hidden="1" x14ac:dyDescent="0.25"/>
    <row r="970" hidden="1" x14ac:dyDescent="0.25"/>
    <row r="971" hidden="1" x14ac:dyDescent="0.25"/>
    <row r="972" hidden="1" x14ac:dyDescent="0.25"/>
    <row r="973" hidden="1" x14ac:dyDescent="0.25"/>
    <row r="974" hidden="1" x14ac:dyDescent="0.25"/>
    <row r="975" hidden="1" x14ac:dyDescent="0.25"/>
    <row r="976" hidden="1" x14ac:dyDescent="0.25"/>
    <row r="977" hidden="1" x14ac:dyDescent="0.25"/>
    <row r="978" hidden="1" x14ac:dyDescent="0.25"/>
    <row r="979" hidden="1" x14ac:dyDescent="0.25"/>
    <row r="980" hidden="1" x14ac:dyDescent="0.25"/>
    <row r="981" hidden="1" x14ac:dyDescent="0.25"/>
    <row r="982" hidden="1" x14ac:dyDescent="0.25"/>
    <row r="983" hidden="1" x14ac:dyDescent="0.25"/>
    <row r="984" hidden="1" x14ac:dyDescent="0.25"/>
    <row r="985" hidden="1" x14ac:dyDescent="0.25"/>
    <row r="986" hidden="1" x14ac:dyDescent="0.25"/>
    <row r="987" hidden="1" x14ac:dyDescent="0.25"/>
    <row r="988" hidden="1" x14ac:dyDescent="0.25"/>
    <row r="989" hidden="1" x14ac:dyDescent="0.25"/>
    <row r="990" hidden="1" x14ac:dyDescent="0.25"/>
    <row r="991" hidden="1" x14ac:dyDescent="0.25"/>
    <row r="992" hidden="1" x14ac:dyDescent="0.25"/>
    <row r="993" hidden="1" x14ac:dyDescent="0.25"/>
    <row r="994" hidden="1" x14ac:dyDescent="0.25"/>
    <row r="995" hidden="1" x14ac:dyDescent="0.25"/>
    <row r="996" hidden="1" x14ac:dyDescent="0.25"/>
    <row r="997" hidden="1" x14ac:dyDescent="0.25"/>
    <row r="998" hidden="1" x14ac:dyDescent="0.25"/>
    <row r="999" hidden="1" x14ac:dyDescent="0.25"/>
    <row r="1000" hidden="1" x14ac:dyDescent="0.25"/>
    <row r="1001" hidden="1" x14ac:dyDescent="0.25"/>
    <row r="1002" hidden="1" x14ac:dyDescent="0.25"/>
    <row r="1003" hidden="1" x14ac:dyDescent="0.25"/>
    <row r="1004" hidden="1" x14ac:dyDescent="0.25"/>
    <row r="1005" hidden="1" x14ac:dyDescent="0.25"/>
    <row r="1006" hidden="1" x14ac:dyDescent="0.25"/>
    <row r="1007" hidden="1" x14ac:dyDescent="0.25"/>
    <row r="1008" hidden="1" x14ac:dyDescent="0.25"/>
    <row r="1009" hidden="1" x14ac:dyDescent="0.25"/>
    <row r="1010" x14ac:dyDescent="0.25"/>
    <row r="1011" x14ac:dyDescent="0.25"/>
    <row r="1012" hidden="1" x14ac:dyDescent="0.25"/>
    <row r="1013" hidden="1" x14ac:dyDescent="0.25"/>
    <row r="1014" hidden="1" x14ac:dyDescent="0.25"/>
    <row r="1015" hidden="1" x14ac:dyDescent="0.25"/>
    <row r="1016" hidden="1" x14ac:dyDescent="0.25"/>
    <row r="1017" hidden="1" x14ac:dyDescent="0.25"/>
    <row r="1018" hidden="1" x14ac:dyDescent="0.25"/>
    <row r="1019" hidden="1" x14ac:dyDescent="0.25"/>
    <row r="1020" hidden="1" x14ac:dyDescent="0.25"/>
    <row r="1021" hidden="1" x14ac:dyDescent="0.25"/>
    <row r="1022" hidden="1" x14ac:dyDescent="0.25"/>
    <row r="1023" hidden="1" x14ac:dyDescent="0.25"/>
    <row r="1024" hidden="1" x14ac:dyDescent="0.25"/>
    <row r="1025" hidden="1" x14ac:dyDescent="0.25"/>
    <row r="1026" hidden="1" x14ac:dyDescent="0.25"/>
    <row r="1027" hidden="1" x14ac:dyDescent="0.25"/>
    <row r="1028" hidden="1" x14ac:dyDescent="0.25"/>
    <row r="1029" hidden="1" x14ac:dyDescent="0.25"/>
    <row r="1030" hidden="1" x14ac:dyDescent="0.25"/>
    <row r="1031" hidden="1" x14ac:dyDescent="0.25"/>
    <row r="1032" hidden="1" x14ac:dyDescent="0.25"/>
    <row r="1033" hidden="1" x14ac:dyDescent="0.25"/>
    <row r="1034" hidden="1" x14ac:dyDescent="0.25"/>
    <row r="1035" hidden="1" x14ac:dyDescent="0.25"/>
    <row r="1036" hidden="1" x14ac:dyDescent="0.25"/>
    <row r="1037" hidden="1" x14ac:dyDescent="0.25"/>
    <row r="1038" hidden="1" x14ac:dyDescent="0.25"/>
    <row r="1039" hidden="1" x14ac:dyDescent="0.25"/>
    <row r="1040" hidden="1" x14ac:dyDescent="0.25"/>
    <row r="1041" hidden="1" x14ac:dyDescent="0.25"/>
    <row r="1042" hidden="1" x14ac:dyDescent="0.25"/>
    <row r="1043" hidden="1" x14ac:dyDescent="0.25"/>
    <row r="1044" hidden="1" x14ac:dyDescent="0.25"/>
    <row r="1045" hidden="1" x14ac:dyDescent="0.25"/>
    <row r="1046" hidden="1" x14ac:dyDescent="0.25"/>
    <row r="1047" hidden="1" x14ac:dyDescent="0.25"/>
    <row r="1048" hidden="1" x14ac:dyDescent="0.25"/>
    <row r="1049" hidden="1" x14ac:dyDescent="0.25"/>
    <row r="1050" hidden="1" x14ac:dyDescent="0.25"/>
    <row r="1051" hidden="1" x14ac:dyDescent="0.25"/>
    <row r="1052" hidden="1" x14ac:dyDescent="0.25"/>
    <row r="1053" hidden="1" x14ac:dyDescent="0.25"/>
    <row r="1054" x14ac:dyDescent="0.25"/>
    <row r="1055" x14ac:dyDescent="0.25"/>
    <row r="1056" x14ac:dyDescent="0.25"/>
    <row r="1057" x14ac:dyDescent="0.25"/>
  </sheetData>
  <mergeCells count="10">
    <mergeCell ref="L3:O3"/>
    <mergeCell ref="Q3:S3"/>
    <mergeCell ref="B1:B2"/>
    <mergeCell ref="U1:V2"/>
    <mergeCell ref="AB1:AE2"/>
    <mergeCell ref="C1:H2"/>
    <mergeCell ref="L1:O2"/>
    <mergeCell ref="Q1:S2"/>
    <mergeCell ref="J1:J2"/>
    <mergeCell ref="X1:Z2"/>
  </mergeCells>
  <conditionalFormatting sqref="C108:D108">
    <cfRule type="cellIs" dxfId="39" priority="19" operator="equal">
      <formula>5</formula>
    </cfRule>
    <cfRule type="cellIs" dxfId="38" priority="20" operator="equal">
      <formula>4</formula>
    </cfRule>
    <cfRule type="cellIs" dxfId="37" priority="21" operator="equal">
      <formula>3</formula>
    </cfRule>
    <cfRule type="cellIs" dxfId="36" priority="22" operator="equal">
      <formula>2</formula>
    </cfRule>
  </conditionalFormatting>
  <conditionalFormatting sqref="C1:D1 C108:D1048576">
    <cfRule type="cellIs" dxfId="35" priority="23" operator="equal">
      <formula>1</formula>
    </cfRule>
    <cfRule type="cellIs" dxfId="34" priority="24" operator="equal">
      <formula>5</formula>
    </cfRule>
    <cfRule type="cellIs" dxfId="33" priority="25" operator="equal">
      <formula>4</formula>
    </cfRule>
    <cfRule type="cellIs" dxfId="32" priority="26" operator="equal">
      <formula>3</formula>
    </cfRule>
    <cfRule type="cellIs" dxfId="31" priority="27" operator="equal">
      <formula>2</formula>
    </cfRule>
    <cfRule type="cellIs" dxfId="30" priority="28" operator="equal">
      <formula>1</formula>
    </cfRule>
  </conditionalFormatting>
  <conditionalFormatting sqref="C3:D4">
    <cfRule type="cellIs" dxfId="11" priority="7" operator="equal">
      <formula>1</formula>
    </cfRule>
    <cfRule type="cellIs" dxfId="10" priority="8" operator="equal">
      <formula>5</formula>
    </cfRule>
    <cfRule type="cellIs" dxfId="9" priority="9" operator="equal">
      <formula>4</formula>
    </cfRule>
    <cfRule type="cellIs" dxfId="8" priority="10" operator="equal">
      <formula>3</formula>
    </cfRule>
    <cfRule type="cellIs" dxfId="7" priority="11" operator="equal">
      <formula>2</formula>
    </cfRule>
    <cfRule type="cellIs" dxfId="6" priority="12" operator="equal">
      <formula>1</formula>
    </cfRule>
  </conditionalFormatting>
  <conditionalFormatting sqref="B4">
    <cfRule type="cellIs" dxfId="5" priority="1" operator="equal">
      <formula>1</formula>
    </cfRule>
    <cfRule type="cellIs" dxfId="4" priority="2" operator="equal">
      <formula>5</formula>
    </cfRule>
    <cfRule type="cellIs" dxfId="3" priority="3" operator="equal">
      <formula>4</formula>
    </cfRule>
    <cfRule type="cellIs" dxfId="2" priority="4" operator="equal">
      <formula>3</formula>
    </cfRule>
    <cfRule type="cellIs" dxfId="1" priority="5" operator="equal">
      <formula>2</formula>
    </cfRule>
    <cfRule type="cellIs" dxfId="0" priority="6" operator="equal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/>
  <dimension ref="A1:J30"/>
  <sheetViews>
    <sheetView workbookViewId="0">
      <selection activeCell="BA299" sqref="BA299"/>
    </sheetView>
  </sheetViews>
  <sheetFormatPr defaultColWidth="9.140625" defaultRowHeight="15" x14ac:dyDescent="0.25"/>
  <cols>
    <col min="3" max="3" width="26.28515625" bestFit="1" customWidth="1"/>
    <col min="4" max="4" width="7.7109375" bestFit="1" customWidth="1"/>
    <col min="5" max="10" width="13.7109375" customWidth="1"/>
  </cols>
  <sheetData>
    <row r="1" spans="1:10" x14ac:dyDescent="0.25">
      <c r="A1" s="2">
        <v>100</v>
      </c>
      <c r="C1" t="s">
        <v>3</v>
      </c>
      <c r="D1" t="s">
        <v>4</v>
      </c>
      <c r="E1" t="s">
        <v>5</v>
      </c>
      <c r="F1" t="s">
        <v>6</v>
      </c>
      <c r="G1" t="s">
        <v>7</v>
      </c>
      <c r="H1" t="s">
        <v>8</v>
      </c>
      <c r="I1" t="s">
        <v>9</v>
      </c>
      <c r="J1" t="s">
        <v>10</v>
      </c>
    </row>
    <row r="2" spans="1:10" x14ac:dyDescent="0.25">
      <c r="B2" t="s">
        <v>11</v>
      </c>
      <c r="C2" t="s">
        <v>11</v>
      </c>
      <c r="D2" t="s">
        <v>12</v>
      </c>
      <c r="E2" s="52">
        <v>9.2555499999999995E-3</v>
      </c>
      <c r="F2" s="52">
        <v>4.7988820000000001E-2</v>
      </c>
      <c r="G2" s="52">
        <v>0.13246072</v>
      </c>
      <c r="H2" s="52">
        <v>0.29083239999999999</v>
      </c>
      <c r="I2" s="52">
        <v>0.43981071999999999</v>
      </c>
      <c r="J2" s="52">
        <v>5.9042999999999997E-4</v>
      </c>
    </row>
    <row r="3" spans="1:10" x14ac:dyDescent="0.25">
      <c r="C3" t="s">
        <v>13</v>
      </c>
      <c r="E3" s="52">
        <v>1.416333E-2</v>
      </c>
      <c r="F3" s="52">
        <v>-4.7252300000000004E-3</v>
      </c>
      <c r="G3" s="52">
        <v>-9.7744149999999988E-2</v>
      </c>
      <c r="H3" s="52">
        <v>2.0416509999999999E-2</v>
      </c>
      <c r="I3" s="52">
        <v>0.44872711000000004</v>
      </c>
      <c r="J3" s="52">
        <v>0.15773797000000001</v>
      </c>
    </row>
    <row r="4" spans="1:10" x14ac:dyDescent="0.25">
      <c r="B4" t="s">
        <v>14</v>
      </c>
      <c r="C4" t="s">
        <v>15</v>
      </c>
      <c r="E4" s="52">
        <v>-4.1160189999999999E-2</v>
      </c>
      <c r="F4" s="52">
        <v>4.1243959999999996E-2</v>
      </c>
      <c r="G4" s="52">
        <v>0.29378390999999998</v>
      </c>
      <c r="H4" s="52">
        <v>0.18860879</v>
      </c>
      <c r="I4" s="52">
        <v>0.22389195999999997</v>
      </c>
      <c r="J4" s="52">
        <v>0.22939894</v>
      </c>
    </row>
    <row r="5" spans="1:10" x14ac:dyDescent="0.25">
      <c r="B5" t="s">
        <v>16</v>
      </c>
      <c r="C5" t="s">
        <v>17</v>
      </c>
      <c r="E5" s="52">
        <v>-3.6574089999999997E-2</v>
      </c>
      <c r="F5" s="52">
        <v>5.0992420000000004E-2</v>
      </c>
      <c r="G5" s="52">
        <v>0.29928682000000001</v>
      </c>
      <c r="H5" s="52">
        <v>0.19171126999999999</v>
      </c>
      <c r="I5" s="52">
        <v>0.23078377</v>
      </c>
      <c r="J5" s="52">
        <v>0.22288347999999999</v>
      </c>
    </row>
    <row r="6" spans="1:10" x14ac:dyDescent="0.25">
      <c r="B6" t="s">
        <v>18</v>
      </c>
      <c r="C6" t="s">
        <v>19</v>
      </c>
      <c r="E6" s="52">
        <v>-3.9948690000000002E-2</v>
      </c>
      <c r="F6" s="52">
        <v>4.0929859999999998E-2</v>
      </c>
      <c r="G6" s="52">
        <v>0.28532875000000002</v>
      </c>
      <c r="H6" s="52">
        <v>0.16733512</v>
      </c>
      <c r="I6" s="52">
        <v>0.21385542000000002</v>
      </c>
      <c r="J6" s="52">
        <v>0.22769249999999999</v>
      </c>
    </row>
    <row r="7" spans="1:10" x14ac:dyDescent="0.25">
      <c r="C7" t="s">
        <v>20</v>
      </c>
      <c r="D7" t="s">
        <v>12</v>
      </c>
      <c r="E7" s="52">
        <v>-9.3185899999999999E-3</v>
      </c>
      <c r="F7" s="52">
        <v>-1.2922949999999999E-2</v>
      </c>
      <c r="G7" s="52">
        <v>1.5727040000000001E-2</v>
      </c>
      <c r="H7" s="52">
        <v>0.1283318</v>
      </c>
      <c r="I7" s="52">
        <v>0.17470338000000002</v>
      </c>
      <c r="J7" s="52" t="s">
        <v>0</v>
      </c>
    </row>
    <row r="8" spans="1:10" x14ac:dyDescent="0.25">
      <c r="B8" t="s">
        <v>21</v>
      </c>
      <c r="C8" t="s">
        <v>22</v>
      </c>
      <c r="E8" s="52">
        <v>1.2564E-4</v>
      </c>
      <c r="F8" s="52">
        <v>5.6897989999999996E-2</v>
      </c>
      <c r="G8" s="52">
        <v>0.15357810999999999</v>
      </c>
      <c r="H8" s="52">
        <v>0.31636968999999998</v>
      </c>
      <c r="I8" s="52">
        <v>0.47018019999999999</v>
      </c>
      <c r="J8" s="52">
        <v>4.8969470000000001E-2</v>
      </c>
    </row>
    <row r="9" spans="1:10" x14ac:dyDescent="0.25">
      <c r="B9" t="s">
        <v>23</v>
      </c>
      <c r="C9" t="s">
        <v>24</v>
      </c>
      <c r="D9">
        <v>5</v>
      </c>
      <c r="E9" s="52">
        <v>8.4288000000000006E-4</v>
      </c>
      <c r="F9" s="52">
        <v>4.921035E-2</v>
      </c>
      <c r="G9" s="52">
        <v>0.12372168</v>
      </c>
      <c r="H9" s="52">
        <v>0.31288935000000001</v>
      </c>
      <c r="I9" s="52">
        <v>0.47534013000000003</v>
      </c>
      <c r="J9" s="52">
        <v>3.6139890000000001E-2</v>
      </c>
    </row>
    <row r="10" spans="1:10" x14ac:dyDescent="0.25">
      <c r="C10" t="s">
        <v>24</v>
      </c>
      <c r="D10" t="s">
        <v>25</v>
      </c>
      <c r="E10" s="52">
        <v>-1.775968E-2</v>
      </c>
      <c r="F10" s="52">
        <v>5.5561049999999994E-2</v>
      </c>
      <c r="G10" s="52">
        <v>0.17426543999999999</v>
      </c>
      <c r="H10" s="52">
        <v>0.33124653000000004</v>
      </c>
      <c r="I10" s="52">
        <v>0.52390166000000005</v>
      </c>
      <c r="J10" s="52">
        <v>0.13253445999999999</v>
      </c>
    </row>
    <row r="11" spans="1:10" x14ac:dyDescent="0.25">
      <c r="B11" t="s">
        <v>26</v>
      </c>
      <c r="C11" t="s">
        <v>24</v>
      </c>
      <c r="D11" t="s">
        <v>27</v>
      </c>
      <c r="E11" s="52">
        <v>-1.1882479999999999E-2</v>
      </c>
      <c r="F11" s="52">
        <v>5.2828889999999996E-2</v>
      </c>
      <c r="G11" s="52">
        <v>0.15320043</v>
      </c>
      <c r="H11" s="52">
        <v>0.31710533000000002</v>
      </c>
      <c r="I11" s="52">
        <v>0.49727716999999999</v>
      </c>
      <c r="J11" s="52">
        <v>0.10001498</v>
      </c>
    </row>
    <row r="12" spans="1:10" x14ac:dyDescent="0.25">
      <c r="B12" t="s">
        <v>28</v>
      </c>
      <c r="C12" t="s">
        <v>29</v>
      </c>
      <c r="E12" s="52">
        <v>-5.6951869999999995E-2</v>
      </c>
      <c r="F12" s="52">
        <v>8.5230770000000011E-2</v>
      </c>
      <c r="G12" s="52">
        <v>0.49007181999999999</v>
      </c>
      <c r="H12" s="52">
        <v>0.29478708000000003</v>
      </c>
      <c r="I12" s="52">
        <v>7.3995129999999992E-2</v>
      </c>
      <c r="J12" s="52">
        <v>0.26075760999999997</v>
      </c>
    </row>
    <row r="13" spans="1:10" x14ac:dyDescent="0.25">
      <c r="C13" t="s">
        <v>30</v>
      </c>
      <c r="E13" s="52">
        <v>-2.896251E-2</v>
      </c>
      <c r="F13" s="52">
        <v>8.2725060000000003E-2</v>
      </c>
      <c r="G13" s="52">
        <v>0.27923690000000001</v>
      </c>
      <c r="H13" s="52">
        <v>0.18839524000000002</v>
      </c>
      <c r="I13" s="52">
        <v>0.25835476000000002</v>
      </c>
      <c r="J13" s="52">
        <v>0.20381920999999997</v>
      </c>
    </row>
    <row r="14" spans="1:10" x14ac:dyDescent="0.25">
      <c r="C14" t="s">
        <v>31</v>
      </c>
      <c r="D14">
        <v>1</v>
      </c>
      <c r="E14" s="52">
        <v>9.1042999999999992E-3</v>
      </c>
      <c r="F14" s="52">
        <v>5.3137169999999997E-2</v>
      </c>
      <c r="G14" s="52">
        <v>0.13685167000000001</v>
      </c>
      <c r="H14" s="52">
        <v>0.30502670999999998</v>
      </c>
      <c r="I14" s="52">
        <v>0.44977789000000001</v>
      </c>
      <c r="J14" s="52">
        <v>6.5575799999999995E-3</v>
      </c>
    </row>
    <row r="15" spans="1:10" x14ac:dyDescent="0.25">
      <c r="C15" t="s">
        <v>31</v>
      </c>
      <c r="D15" t="s">
        <v>32</v>
      </c>
      <c r="E15" s="52">
        <v>9.2491000000000003E-4</v>
      </c>
      <c r="F15" s="52">
        <v>7.3497820000000005E-2</v>
      </c>
      <c r="G15" s="52">
        <v>0.19474923</v>
      </c>
      <c r="H15" s="52">
        <v>0.36883794999999997</v>
      </c>
      <c r="I15" s="52">
        <v>0.50521094</v>
      </c>
      <c r="J15" s="52">
        <v>6.4910750000000003E-2</v>
      </c>
    </row>
    <row r="16" spans="1:10" x14ac:dyDescent="0.25">
      <c r="C16" t="s">
        <v>31</v>
      </c>
      <c r="D16" t="s">
        <v>27</v>
      </c>
      <c r="E16" s="52">
        <v>3.0195899999999999E-3</v>
      </c>
      <c r="F16" s="52">
        <v>6.8009769999999997E-2</v>
      </c>
      <c r="G16" s="52">
        <v>0.17670411000000003</v>
      </c>
      <c r="H16" s="52">
        <v>0.34629915999999999</v>
      </c>
      <c r="I16" s="52">
        <v>0.48541440999999996</v>
      </c>
      <c r="J16" s="52">
        <v>4.8681260000000004E-2</v>
      </c>
    </row>
    <row r="17" spans="2:10" x14ac:dyDescent="0.25">
      <c r="B17" t="s">
        <v>33</v>
      </c>
      <c r="C17" t="s">
        <v>34</v>
      </c>
      <c r="E17" s="52">
        <v>-1.048689E-2</v>
      </c>
      <c r="F17" s="52">
        <v>0.18794964</v>
      </c>
      <c r="G17" s="52">
        <v>0.45164834999999998</v>
      </c>
      <c r="H17" s="52">
        <v>0.28878049</v>
      </c>
      <c r="I17" s="52">
        <v>6.7043619999999998E-2</v>
      </c>
      <c r="J17" s="52">
        <v>0.21086241</v>
      </c>
    </row>
    <row r="18" spans="2:10" x14ac:dyDescent="0.25">
      <c r="C18" t="s">
        <v>35</v>
      </c>
      <c r="D18" t="s">
        <v>12</v>
      </c>
      <c r="E18" s="52">
        <v>1.4000000000000002E-3</v>
      </c>
      <c r="F18" s="52">
        <v>1.1043799999999999E-2</v>
      </c>
      <c r="G18" s="52">
        <v>4.0825310000000004E-2</v>
      </c>
      <c r="H18" s="52">
        <v>0.13739632999999998</v>
      </c>
      <c r="I18" s="52">
        <v>0.23033976</v>
      </c>
      <c r="J18" s="52" t="s">
        <v>0</v>
      </c>
    </row>
    <row r="19" spans="2:10" x14ac:dyDescent="0.25">
      <c r="C19" t="s">
        <v>36</v>
      </c>
      <c r="D19" t="s">
        <v>12</v>
      </c>
      <c r="E19" s="52">
        <v>5.7679999999999997E-3</v>
      </c>
      <c r="F19" s="52">
        <v>3.098358E-2</v>
      </c>
      <c r="G19" s="52">
        <v>8.1204699999999991E-2</v>
      </c>
      <c r="H19" s="52">
        <v>0.17167372</v>
      </c>
      <c r="I19" s="52">
        <v>0.25753196</v>
      </c>
      <c r="J19" s="52" t="s">
        <v>0</v>
      </c>
    </row>
    <row r="20" spans="2:10" x14ac:dyDescent="0.25">
      <c r="B20" t="s">
        <v>37</v>
      </c>
      <c r="C20" t="s">
        <v>38</v>
      </c>
      <c r="E20" s="52">
        <v>1.157621E-2</v>
      </c>
      <c r="F20" s="52">
        <v>7.7259099999999997E-2</v>
      </c>
      <c r="G20" s="52">
        <v>0.15014664</v>
      </c>
      <c r="H20" s="52">
        <v>0.14444882000000001</v>
      </c>
      <c r="I20" s="52">
        <v>0.25381451999999999</v>
      </c>
      <c r="J20" s="52">
        <v>9.5476100000000008E-2</v>
      </c>
    </row>
    <row r="21" spans="2:10" x14ac:dyDescent="0.25">
      <c r="B21" t="s">
        <v>39</v>
      </c>
      <c r="E21" s="53">
        <f>(E2)</f>
        <v>9.2555499999999995E-3</v>
      </c>
      <c r="F21" s="53">
        <f>(F2)</f>
        <v>4.7988820000000001E-2</v>
      </c>
      <c r="G21" s="53">
        <f>(G2)</f>
        <v>0.13246072</v>
      </c>
      <c r="H21" s="53">
        <f>(H2)</f>
        <v>0.29083239999999999</v>
      </c>
      <c r="I21" s="53">
        <f>(I2)</f>
        <v>0.43981071999999999</v>
      </c>
      <c r="J21" s="54"/>
    </row>
    <row r="22" spans="2:10" x14ac:dyDescent="0.25">
      <c r="B22" t="s">
        <v>40</v>
      </c>
      <c r="E22" s="53">
        <f>(104%*E2)</f>
        <v>9.6257719999999995E-3</v>
      </c>
      <c r="F22" s="53">
        <f>(104%*F2)</f>
        <v>4.9908372800000003E-2</v>
      </c>
      <c r="G22" s="53">
        <f>(104%*G2)</f>
        <v>0.13775914880000001</v>
      </c>
      <c r="H22" s="53">
        <f>(104%*H2)</f>
        <v>0.30246569600000001</v>
      </c>
      <c r="I22" s="53">
        <f>(104%*I2)</f>
        <v>0.45740314879999999</v>
      </c>
      <c r="J22" s="55"/>
    </row>
    <row r="23" spans="2:10" x14ac:dyDescent="0.25">
      <c r="B23" t="s">
        <v>41</v>
      </c>
      <c r="E23" s="53">
        <f>(120%*E2)</f>
        <v>1.1106659999999999E-2</v>
      </c>
      <c r="F23" s="53">
        <f>(120%*F2)</f>
        <v>5.7586583999999996E-2</v>
      </c>
      <c r="G23" s="53">
        <f>(120%*G2)</f>
        <v>0.158952864</v>
      </c>
      <c r="H23" s="53">
        <f>(120%*H2)</f>
        <v>0.34899887999999996</v>
      </c>
      <c r="I23" s="53">
        <f>(120%*I2)</f>
        <v>0.52777286400000001</v>
      </c>
      <c r="J23" s="55"/>
    </row>
    <row r="24" spans="2:10" x14ac:dyDescent="0.25">
      <c r="B24" t="s">
        <v>42</v>
      </c>
      <c r="E24" s="53">
        <f>(1+6%)^(1/12)-1+E7</f>
        <v>-4.4510394346569514E-3</v>
      </c>
      <c r="F24" s="53">
        <f>(1+6%)^(10/12)-1+F7</f>
        <v>3.6832700666699622E-2</v>
      </c>
      <c r="G24" s="53">
        <f>6%+G7</f>
        <v>7.5727039999999995E-2</v>
      </c>
      <c r="H24" s="53">
        <f>(1+6%)^(2)-1+H7</f>
        <v>0.25193180000000015</v>
      </c>
      <c r="I24" s="53">
        <f>(1+6%)^(3)-1+I7</f>
        <v>0.36571938000000032</v>
      </c>
      <c r="J24" s="55"/>
    </row>
    <row r="25" spans="2:10" x14ac:dyDescent="0.25">
      <c r="B25" t="s">
        <v>43</v>
      </c>
      <c r="E25" s="53">
        <f>(1+5%)^(1/12)-1+E18</f>
        <v>5.4741237836483537E-3</v>
      </c>
      <c r="F25" s="53">
        <f>(1+5%)^(10/12)-1+F18</f>
        <v>5.2540142698250865E-2</v>
      </c>
      <c r="G25" s="53">
        <f>5%+G18</f>
        <v>9.0825310000000006E-2</v>
      </c>
      <c r="H25" s="53">
        <f>(1+5%)^(2)-1+H18</f>
        <v>0.23989633000000002</v>
      </c>
      <c r="I25" s="53">
        <f>(1+5%)^(3)-1+I18</f>
        <v>0.38796476000000013</v>
      </c>
      <c r="J25" s="55"/>
    </row>
    <row r="26" spans="2:10" x14ac:dyDescent="0.25">
      <c r="B26" t="s">
        <v>44</v>
      </c>
      <c r="E26" s="52">
        <f>(1+6%)^(1/12)-1+E18</f>
        <v>6.2675505653430486E-3</v>
      </c>
      <c r="F26" s="52">
        <f>(1+6%)^(10/12)-1+F18</f>
        <v>6.0799450666699624E-2</v>
      </c>
      <c r="G26" s="52">
        <f>6%+G18</f>
        <v>0.10082531</v>
      </c>
      <c r="H26" s="52">
        <f>(1+6%)^(2)-1+H18</f>
        <v>0.26099633000000011</v>
      </c>
      <c r="I26" s="52">
        <f>(1+6%)^(3)-1+I18</f>
        <v>0.4213557600000003</v>
      </c>
      <c r="J26" s="55"/>
    </row>
    <row r="27" spans="2:10" x14ac:dyDescent="0.25">
      <c r="B27" t="s">
        <v>45</v>
      </c>
    </row>
    <row r="29" spans="2:10" x14ac:dyDescent="0.25">
      <c r="C29" t="s">
        <v>46</v>
      </c>
    </row>
    <row r="30" spans="2:10" x14ac:dyDescent="0.25">
      <c r="C30" t="s">
        <v>47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Guia de FIIs</vt:lpstr>
      <vt:lpstr>Indicadores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João Tessari</dc:creator>
  <cp:lastModifiedBy>Lucas Hoon</cp:lastModifiedBy>
  <cp:lastPrinted>2018-06-25T19:35:07Z</cp:lastPrinted>
  <dcterms:created xsi:type="dcterms:W3CDTF">2017-06-06T23:35:40Z</dcterms:created>
  <dcterms:modified xsi:type="dcterms:W3CDTF">2020-05-09T13:02:28Z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1238610115</vt:lpwstr>
  </property>
  <property fmtid="{D5CDD505-2E9C-101B-9397-08002B2CF9AE}" pid="3" name="EcoUpdateMessage">
    <vt:lpwstr>2019/04/01-18:21:55</vt:lpwstr>
  </property>
  <property fmtid="{D5CDD505-2E9C-101B-9397-08002B2CF9AE}" pid="4" name="EcoUpdateStatus">
    <vt:lpwstr>2019-03-29=BRA:St,ME,Fd,TP;USA:St,ME;ARG:St,ME,Fd,TP;MEX:St,ME,Fd,TP;CHL:St,ME,Fd;COL:St,ME;PER:St,ME|2000-07-28=USA:TP|2014-02-26=VEN:St|2002-11-08=JPN:St|2019-03-28=GBR:St,ME;COL:Fd;PER:Fd,TP|2016-08-18=NNN:St|2007-01-31=ESP:St|2003-01-29=CHN:St|2003-01</vt:lpwstr>
  </property>
</Properties>
</file>